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customProperty5.bin" ContentType="application/vnd.openxmlformats-officedocument.spreadsheetml.customProperty"/>
  <Override PartName="/xl/drawings/drawing3.xml" ContentType="application/vnd.openxmlformats-officedocument.drawing+xml"/>
  <Override PartName="/xl/customProperty6.bin" ContentType="application/vnd.openxmlformats-officedocument.spreadsheetml.customProperty"/>
  <Override PartName="/xl/drawings/drawing4.xml" ContentType="application/vnd.openxmlformats-officedocument.drawing+xml"/>
  <Override PartName="/xl/customProperty7.bin" ContentType="application/vnd.openxmlformats-officedocument.spreadsheetml.customProperty"/>
  <Override PartName="/xl/drawings/drawing5.xml" ContentType="application/vnd.openxmlformats-officedocument.drawing+xml"/>
  <Override PartName="/xl/customProperty8.bin" ContentType="application/vnd.openxmlformats-officedocument.spreadsheetml.customProperty"/>
  <Override PartName="/xl/drawings/drawing6.xml" ContentType="application/vnd.openxmlformats-officedocument.drawing+xml"/>
  <Override PartName="/xl/customProperty9.bin" ContentType="application/vnd.openxmlformats-officedocument.spreadsheetml.customProperty"/>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ustomProperty10.bin" ContentType="application/vnd.openxmlformats-officedocument.spreadsheetml.customProperty"/>
  <Override PartName="/xl/drawings/drawing8.xml" ContentType="application/vnd.openxmlformats-officedocument.drawing+xml"/>
  <Override PartName="/xl/ctrlProps/ctrlProp3.xml" ContentType="application/vnd.ms-excel.controlproperties+xml"/>
  <Override PartName="/xl/customProperty11.bin" ContentType="application/vnd.openxmlformats-officedocument.spreadsheetml.customProperty"/>
  <Override PartName="/xl/drawings/drawing9.xml" ContentType="application/vnd.openxmlformats-officedocument.drawing+xml"/>
  <Override PartName="/xl/customProperty12.bin" ContentType="application/vnd.openxmlformats-officedocument.spreadsheetml.customProperty"/>
  <Override PartName="/xl/drawings/drawing10.xml" ContentType="application/vnd.openxmlformats-officedocument.drawing+xml"/>
  <Override PartName="/xl/ctrlProps/ctrlProp4.xml" ContentType="application/vnd.ms-excel.controlproperties+xml"/>
  <Override PartName="/xl/customProperty13.bin" ContentType="application/vnd.openxmlformats-officedocument.spreadsheetml.customProperty"/>
  <Override PartName="/xl/drawings/drawing11.xml" ContentType="application/vnd.openxmlformats-officedocument.drawing+xml"/>
  <Override PartName="/xl/ctrlProps/ctrlProp5.xml" ContentType="application/vnd.ms-excel.controlproperties+xml"/>
  <Override PartName="/xl/customProperty14.bin" ContentType="application/vnd.openxmlformats-officedocument.spreadsheetml.customProperty"/>
  <Override PartName="/xl/drawings/drawing12.xml" ContentType="application/vnd.openxmlformats-officedocument.drawing+xml"/>
  <Override PartName="/xl/ctrlProps/ctrlProp6.xml" ContentType="application/vnd.ms-excel.controlproperties+xml"/>
  <Override PartName="/xl/customProperty15.bin" ContentType="application/vnd.openxmlformats-officedocument.spreadsheetml.customProperty"/>
  <Override PartName="/xl/drawings/drawing13.xml" ContentType="application/vnd.openxmlformats-officedocument.drawing+xml"/>
  <Override PartName="/xl/ctrlProps/ctrlProp7.xml" ContentType="application/vnd.ms-excel.controlproperties+xml"/>
  <Override PartName="/xl/customProperty16.bin" ContentType="application/vnd.openxmlformats-officedocument.spreadsheetml.customProperty"/>
  <Override PartName="/xl/drawings/drawing14.xml" ContentType="application/vnd.openxmlformats-officedocument.drawing+xml"/>
  <Override PartName="/xl/ctrlProps/ctrlProp8.xml" ContentType="application/vnd.ms-excel.controlproperties+xml"/>
  <Override PartName="/xl/customProperty17.bin" ContentType="application/vnd.openxmlformats-officedocument.spreadsheetml.customProperty"/>
  <Override PartName="/xl/drawings/drawing15.xml" ContentType="application/vnd.openxmlformats-officedocument.drawing+xml"/>
  <Override PartName="/xl/ctrlProps/ctrlProp9.xml" ContentType="application/vnd.ms-excel.controlproperties+xml"/>
  <Override PartName="/xl/ctrlProps/ctrlProp10.xml" ContentType="application/vnd.ms-excel.controlproperties+xml"/>
  <Override PartName="/xl/customProperty18.bin" ContentType="application/vnd.openxmlformats-officedocument.spreadsheetml.customProperty"/>
  <Override PartName="/xl/drawings/drawing16.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ustomProperty19.bin" ContentType="application/vnd.openxmlformats-officedocument.spreadsheetml.customProperty"/>
  <Override PartName="/xl/drawings/drawing17.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ustomProperty20.bin" ContentType="application/vnd.openxmlformats-officedocument.spreadsheetml.customProperty"/>
  <Override PartName="/xl/drawings/drawing18.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ustomProperty21.bin" ContentType="application/vnd.openxmlformats-officedocument.spreadsheetml.customProperty"/>
  <Override PartName="/xl/drawings/drawing19.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ustomProperty22.bin" ContentType="application/vnd.openxmlformats-officedocument.spreadsheetml.customProperty"/>
  <Override PartName="/xl/drawings/drawing20.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ustomProperty23.bin" ContentType="application/vnd.openxmlformats-officedocument.spreadsheetml.customProperty"/>
  <Override PartName="/xl/drawings/drawing21.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ustomProperty24.bin" ContentType="application/vnd.openxmlformats-officedocument.spreadsheetml.customProperty"/>
  <Override PartName="/xl/drawings/drawing22.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720" yWindow="1020" windowWidth="11100" windowHeight="7920" tabRatio="716"/>
  </bookViews>
  <sheets>
    <sheet name="Cover" sheetId="38" r:id="rId1"/>
    <sheet name="Index" sheetId="1" r:id="rId2"/>
    <sheet name="ACC Pol" sheetId="39" r:id="rId3"/>
    <sheet name="RFS Inc" sheetId="2" r:id="rId4"/>
    <sheet name="DISAGG Inc" sheetId="3" r:id="rId5"/>
    <sheet name="DISAGG Opex" sheetId="4" r:id="rId6"/>
    <sheet name="DISAGG Aloc1" sheetId="5" r:id="rId7"/>
    <sheet name="DISAGG Aloc2" sheetId="6" r:id="rId8"/>
    <sheet name="PTS Adj" sheetId="7" r:id="rId9"/>
    <sheet name="PTS PriceRedn" sheetId="8" r:id="rId10"/>
    <sheet name="PTS PDisc" sheetId="9" r:id="rId11"/>
    <sheet name="PTS Rev" sheetId="10" r:id="rId12"/>
    <sheet name="PTS Asset Aging" sheetId="13" r:id="rId13"/>
    <sheet name="DISAGG ProvSum" sheetId="14" r:id="rId14"/>
    <sheet name="PTS ProvRec " sheetId="34" r:id="rId15"/>
    <sheet name="INF RelPartTrans" sheetId="16" r:id="rId16"/>
    <sheet name="INF RevRec" sheetId="17" r:id="rId17"/>
    <sheet name="Historic Opex Summary" sheetId="18" r:id="rId18"/>
    <sheet name="Historic Opex by Category" sheetId="21" r:id="rId19"/>
    <sheet name="Historic Capex by Category" sheetId="25" r:id="rId20"/>
    <sheet name="Hist Capex by Asset Class " sheetId="26" r:id="rId21"/>
    <sheet name="Hist Capex - Network" sheetId="27" r:id="rId22"/>
    <sheet name="Hist Capex - Non-Network" sheetId="28" r:id="rId23"/>
    <sheet name="DRS" sheetId="37"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s>
  <definedNames>
    <definedName name="_A66444">Index!$A$11401</definedName>
    <definedName name="e">[1]Strategies!$B$6:$Q$160</definedName>
    <definedName name="OLE_LINK3" localSheetId="16">'INF RevRec'!#REF!</definedName>
    <definedName name="_xlnm.Print_Area" localSheetId="6">'DISAGG Aloc1'!$A$1:$H$55</definedName>
    <definedName name="_xlnm.Print_Area" localSheetId="7">'DISAGG Aloc2'!$A$1:$H$51</definedName>
    <definedName name="_xlnm.Print_Area" localSheetId="4">'DISAGG Inc'!$A$1:$J$59</definedName>
    <definedName name="_xlnm.Print_Area" localSheetId="5">'DISAGG Opex'!$A$1:$M$46</definedName>
    <definedName name="_xlnm.Print_Area" localSheetId="13">'DISAGG ProvSum'!$A$1:$H$42</definedName>
    <definedName name="_xlnm.Print_Area" localSheetId="19">'Historic Capex by Category'!$A$1:$L$36</definedName>
    <definedName name="_xlnm.Print_Area" localSheetId="18">'Historic Opex by Category'!$B$1:$L$67</definedName>
    <definedName name="_xlnm.Print_Area" localSheetId="17">'Historic Opex Summary'!$B$1:$L$64</definedName>
    <definedName name="_xlnm.Print_Area" localSheetId="1">Index!$B$2:$E$67</definedName>
    <definedName name="_xlnm.Print_Area" localSheetId="15">'INF RelPartTrans'!$A$1:$E$49</definedName>
    <definedName name="_xlnm.Print_Area" localSheetId="16">'INF RevRec'!$A$1:$F$26</definedName>
    <definedName name="_xlnm.Print_Area" localSheetId="8">'PTS Adj'!$A$1:$F$47</definedName>
    <definedName name="_xlnm.Print_Area" localSheetId="12">'PTS Asset Aging'!$A$1:$H$24</definedName>
    <definedName name="_xlnm.Print_Area" localSheetId="10">'PTS PDisc'!$A$1:$H$24</definedName>
    <definedName name="_xlnm.Print_Area" localSheetId="9">'PTS PriceRedn'!$A$1:$E$31</definedName>
    <definedName name="_xlnm.Print_Area" localSheetId="14">'PTS ProvRec '!$A$1:$J$39</definedName>
    <definedName name="_xlnm.Print_Area" localSheetId="11">'PTS Rev'!$A$1:$E$21</definedName>
    <definedName name="_xlnm.Print_Area" localSheetId="3">'RFS Inc'!$A$1:$H$46</definedName>
    <definedName name="Project_Lead_Times">'[2]Lead times'!$A$7:$D$23</definedName>
    <definedName name="Project_Lead_Times_Local">'[3]Lead times'!$A$5:$D$22</definedName>
    <definedName name="qryXLDateListOutput" localSheetId="14">#REF!</definedName>
    <definedName name="qryXLDateListOutput">#REF!</definedName>
    <definedName name="qryXLOutput" localSheetId="14">#REF!</definedName>
    <definedName name="qryXLOutput">#REF!</definedName>
    <definedName name="qryXLOutputAssetClass" localSheetId="14">#REF!</definedName>
    <definedName name="qryXLOutputAssetClass">#REF!</definedName>
    <definedName name="qryXLOutputAssetClassGroups" localSheetId="14">#REF!</definedName>
    <definedName name="qryXLOutputAssetClassGroups">#REF!</definedName>
    <definedName name="Source_Cost">'[4]Source Data'!$A$58:$AG$381</definedName>
    <definedName name="Strategies">[5]Strategies!$B$7:$Q$141</definedName>
    <definedName name="Z_1F91C3F2_787D_11D6_AA44_00025598F12B_.wvu.Cols" localSheetId="15" hidden="1">'INF RelPartTrans'!$G:$G</definedName>
    <definedName name="Z_1F91C3F2_787D_11D6_AA44_00025598F12B_.wvu.Cols" localSheetId="16" hidden="1">'INF RevRec'!$H:$H</definedName>
    <definedName name="Z_1F91C3F2_787D_11D6_AA44_00025598F12B_.wvu.Cols" localSheetId="10" hidden="1">'PTS PDisc'!$H:$H</definedName>
    <definedName name="Z_70A3F900_0B28_11D6_ACAF_000255731A15_.wvu.Cols" localSheetId="15" hidden="1">'INF RelPartTrans'!$G:$G</definedName>
    <definedName name="Z_70A3F900_0B28_11D6_ACAF_000255731A15_.wvu.Cols" localSheetId="16" hidden="1">'INF RevRec'!$H:$H</definedName>
    <definedName name="Z_70A3F900_0B28_11D6_ACAF_000255731A15_.wvu.Cols" localSheetId="10" hidden="1">'PTS PDisc'!$H:$H</definedName>
    <definedName name="Z_77714E57_0195_4897_9733_4E214A167314_.wvu.PrintArea" localSheetId="14" hidden="1">'PTS ProvRec '!$A$1:$J$39</definedName>
  </definedNames>
  <calcPr calcId="162913"/>
</workbook>
</file>

<file path=xl/calcChain.xml><?xml version="1.0" encoding="utf-8"?>
<calcChain xmlns="http://schemas.openxmlformats.org/spreadsheetml/2006/main">
  <c r="B17" i="8" l="1"/>
  <c r="C17" i="8"/>
  <c r="B23" i="8"/>
  <c r="C23" i="8"/>
  <c r="G35" i="5" l="1"/>
  <c r="G37" i="5" l="1"/>
  <c r="F37" i="5"/>
  <c r="E37" i="5"/>
  <c r="D37" i="5"/>
  <c r="G36" i="5"/>
  <c r="F36" i="5"/>
  <c r="E36" i="5"/>
  <c r="D36" i="5"/>
  <c r="I28" i="3" l="1"/>
  <c r="I25" i="3"/>
  <c r="H25" i="3" l="1"/>
  <c r="H28" i="3" s="1"/>
  <c r="G25" i="3"/>
  <c r="G28" i="3" s="1"/>
  <c r="H16" i="3" l="1"/>
  <c r="D16" i="3" l="1"/>
  <c r="D23" i="3"/>
  <c r="G23" i="5" l="1"/>
  <c r="F23" i="5" l="1"/>
  <c r="D23" i="5" l="1"/>
  <c r="E23" i="5"/>
  <c r="G40" i="5" l="1"/>
  <c r="F40" i="5"/>
  <c r="E40" i="5"/>
  <c r="F35" i="5"/>
  <c r="E35" i="5"/>
  <c r="D35" i="5"/>
  <c r="G38" i="5" l="1"/>
  <c r="F38" i="5"/>
  <c r="E38" i="5"/>
  <c r="D38" i="5"/>
  <c r="G32" i="5"/>
  <c r="F32" i="5"/>
  <c r="E32" i="5"/>
  <c r="D32" i="5"/>
  <c r="G34" i="5"/>
  <c r="F34" i="5"/>
  <c r="E34" i="5"/>
  <c r="D34" i="5"/>
  <c r="G33" i="5"/>
  <c r="F33" i="5"/>
  <c r="E33" i="5"/>
  <c r="D33" i="5"/>
  <c r="G31" i="5"/>
  <c r="F31" i="5"/>
  <c r="E31" i="5"/>
  <c r="D31" i="5"/>
  <c r="G30" i="5"/>
  <c r="F30" i="5"/>
  <c r="E30" i="5"/>
  <c r="D30" i="5"/>
  <c r="D40" i="5" l="1"/>
  <c r="F24" i="5" l="1"/>
  <c r="G24" i="5"/>
  <c r="E24" i="5"/>
  <c r="G25" i="5"/>
  <c r="E25" i="5"/>
  <c r="F25" i="5"/>
  <c r="D25" i="5" l="1"/>
  <c r="D24" i="5"/>
  <c r="F27" i="3" l="1"/>
  <c r="F26" i="3"/>
  <c r="F25" i="3"/>
  <c r="F28" i="3"/>
  <c r="D28" i="3" s="1"/>
  <c r="F26" i="14" l="1"/>
  <c r="E26" i="14"/>
  <c r="D26" i="14"/>
  <c r="F22" i="14"/>
  <c r="E22" i="14"/>
  <c r="D22" i="14"/>
  <c r="F14" i="14"/>
  <c r="E14" i="14"/>
  <c r="D14" i="14"/>
  <c r="F12" i="14"/>
  <c r="E12" i="14"/>
  <c r="D12" i="14"/>
  <c r="F20" i="14"/>
  <c r="E20" i="14"/>
  <c r="D20" i="14"/>
  <c r="E23" i="17" l="1"/>
  <c r="E22" i="17"/>
  <c r="E21" i="17"/>
  <c r="E19" i="17"/>
  <c r="E18" i="17"/>
  <c r="E17" i="17"/>
  <c r="E16" i="17"/>
  <c r="E15" i="17"/>
  <c r="D42" i="3" l="1"/>
  <c r="D38" i="3"/>
  <c r="D31" i="3"/>
  <c r="D17" i="3"/>
  <c r="D12" i="3"/>
  <c r="D13" i="3"/>
  <c r="G17" i="3"/>
  <c r="G12" i="3"/>
  <c r="F17" i="3"/>
  <c r="D28" i="7" s="1"/>
  <c r="F12" i="3"/>
  <c r="F15" i="2" l="1"/>
  <c r="E29" i="7"/>
  <c r="G27" i="3"/>
  <c r="G26" i="3"/>
  <c r="H27" i="3"/>
  <c r="H26" i="3"/>
  <c r="I24" i="3" l="1"/>
  <c r="D30" i="3" s="1"/>
  <c r="H24" i="3"/>
  <c r="G24" i="3"/>
  <c r="D18" i="7" l="1"/>
  <c r="O104" i="26" l="1"/>
  <c r="P104" i="26"/>
  <c r="Q104" i="26"/>
  <c r="R104" i="26"/>
  <c r="S98" i="26"/>
  <c r="S99" i="26"/>
  <c r="S100" i="26"/>
  <c r="S101" i="26"/>
  <c r="S102" i="26"/>
  <c r="S103" i="26"/>
  <c r="S104" i="26"/>
  <c r="S105" i="26"/>
  <c r="S97" i="26" l="1"/>
  <c r="S106" i="26" s="1"/>
  <c r="S72" i="26"/>
  <c r="S73" i="26"/>
  <c r="S74" i="26"/>
  <c r="S75" i="26"/>
  <c r="S76" i="26"/>
  <c r="S77" i="26"/>
  <c r="S78" i="26"/>
  <c r="S79" i="26"/>
  <c r="S80" i="26"/>
  <c r="S81" i="26"/>
  <c r="S82" i="26"/>
  <c r="S83" i="26"/>
  <c r="S84" i="26"/>
  <c r="S85" i="26"/>
  <c r="S86" i="26"/>
  <c r="S87" i="26"/>
  <c r="S88" i="26"/>
  <c r="S71" i="26"/>
  <c r="I71" i="26"/>
  <c r="I72" i="26"/>
  <c r="I73" i="26"/>
  <c r="I74" i="26"/>
  <c r="I75" i="26"/>
  <c r="I76" i="26"/>
  <c r="I77" i="26"/>
  <c r="I78" i="26"/>
  <c r="I79" i="26"/>
  <c r="I80" i="26"/>
  <c r="I81" i="26"/>
  <c r="I82" i="26"/>
  <c r="I83" i="26"/>
  <c r="I84" i="26"/>
  <c r="I85" i="26"/>
  <c r="I86" i="26"/>
  <c r="I87" i="26"/>
  <c r="I70" i="26"/>
  <c r="I45" i="26"/>
  <c r="I46" i="26"/>
  <c r="I47" i="26"/>
  <c r="I48" i="26"/>
  <c r="I49" i="26"/>
  <c r="I50" i="26"/>
  <c r="I51" i="26"/>
  <c r="I52" i="26"/>
  <c r="I53" i="26"/>
  <c r="I54" i="26"/>
  <c r="I55" i="26"/>
  <c r="I56" i="26"/>
  <c r="I57" i="26"/>
  <c r="I58" i="26"/>
  <c r="I59" i="26"/>
  <c r="I60" i="26"/>
  <c r="I61" i="26"/>
  <c r="I44" i="26"/>
  <c r="P9" i="26"/>
  <c r="P10" i="26"/>
  <c r="P11" i="26"/>
  <c r="P12" i="26"/>
  <c r="P13" i="26"/>
  <c r="P14" i="26"/>
  <c r="P15" i="26"/>
  <c r="P16" i="26"/>
  <c r="P17" i="26"/>
  <c r="P18" i="26"/>
  <c r="P19" i="26"/>
  <c r="P20" i="26"/>
  <c r="P21" i="26"/>
  <c r="P22" i="26"/>
  <c r="P23" i="26"/>
  <c r="S34" i="26"/>
  <c r="S35" i="26"/>
  <c r="S36" i="26"/>
  <c r="S37" i="26"/>
  <c r="S38" i="26"/>
  <c r="S39" i="26"/>
  <c r="S40" i="26"/>
  <c r="S41" i="26"/>
  <c r="S42" i="26"/>
  <c r="S33" i="26"/>
  <c r="S9" i="26"/>
  <c r="S10" i="26"/>
  <c r="S11" i="26"/>
  <c r="S12" i="26"/>
  <c r="S13" i="26"/>
  <c r="S14" i="26"/>
  <c r="S15" i="26"/>
  <c r="S16" i="26"/>
  <c r="S17" i="26"/>
  <c r="S18" i="26"/>
  <c r="S19" i="26"/>
  <c r="S20" i="26"/>
  <c r="S21" i="26"/>
  <c r="S22" i="26"/>
  <c r="S23" i="26"/>
  <c r="S24" i="26"/>
  <c r="S25" i="26"/>
  <c r="S8" i="26"/>
  <c r="I9" i="26"/>
  <c r="I10" i="26"/>
  <c r="I11" i="26"/>
  <c r="I12" i="26"/>
  <c r="I13" i="26"/>
  <c r="I14" i="26"/>
  <c r="I15" i="26"/>
  <c r="I16" i="26"/>
  <c r="I17" i="26"/>
  <c r="I18" i="26"/>
  <c r="I19" i="26"/>
  <c r="I20" i="26"/>
  <c r="I21" i="26"/>
  <c r="I22" i="26"/>
  <c r="I23" i="26"/>
  <c r="I24" i="26"/>
  <c r="I25" i="26"/>
  <c r="I8" i="26"/>
  <c r="K27" i="28"/>
  <c r="K26" i="28"/>
  <c r="J26" i="28"/>
  <c r="I26" i="28"/>
  <c r="H26" i="28"/>
  <c r="G26" i="28"/>
  <c r="K25" i="28"/>
  <c r="K24" i="28"/>
  <c r="K21" i="28"/>
  <c r="K20" i="28"/>
  <c r="K19" i="28"/>
  <c r="K18" i="28"/>
  <c r="L26" i="28" l="1"/>
  <c r="R72" i="26"/>
  <c r="R73" i="26"/>
  <c r="R74" i="26"/>
  <c r="R75" i="26"/>
  <c r="R76" i="26"/>
  <c r="R77" i="26"/>
  <c r="R78" i="26"/>
  <c r="R79" i="26"/>
  <c r="R80" i="26"/>
  <c r="R81" i="26"/>
  <c r="R82" i="26"/>
  <c r="R83" i="26"/>
  <c r="R84" i="26"/>
  <c r="R85" i="26"/>
  <c r="R86" i="26"/>
  <c r="R87" i="26"/>
  <c r="R88" i="26"/>
  <c r="R71" i="26"/>
  <c r="O34" i="26" l="1"/>
  <c r="P34" i="26"/>
  <c r="Q34" i="26"/>
  <c r="R34" i="26"/>
  <c r="O35" i="26"/>
  <c r="P35" i="26"/>
  <c r="Q35" i="26"/>
  <c r="R35" i="26"/>
  <c r="O36" i="26"/>
  <c r="P36" i="26"/>
  <c r="Q36" i="26"/>
  <c r="R36" i="26"/>
  <c r="O37" i="26"/>
  <c r="P37" i="26"/>
  <c r="Q37" i="26"/>
  <c r="R37" i="26"/>
  <c r="O38" i="26"/>
  <c r="P38" i="26"/>
  <c r="Q38" i="26"/>
  <c r="R38" i="26"/>
  <c r="O39" i="26"/>
  <c r="P39" i="26"/>
  <c r="Q39" i="26"/>
  <c r="R39" i="26"/>
  <c r="O40" i="26"/>
  <c r="P40" i="26"/>
  <c r="Q40" i="26"/>
  <c r="R40" i="26"/>
  <c r="O41" i="26"/>
  <c r="P41" i="26"/>
  <c r="Q41" i="26"/>
  <c r="R41" i="26"/>
  <c r="O42" i="26"/>
  <c r="P42" i="26"/>
  <c r="Q42" i="26"/>
  <c r="R42" i="26"/>
  <c r="P33" i="26"/>
  <c r="Q33" i="26"/>
  <c r="R33" i="26"/>
  <c r="O33" i="26"/>
  <c r="P24" i="26"/>
  <c r="P25" i="26"/>
  <c r="P8" i="26"/>
  <c r="Q97" i="26" l="1"/>
  <c r="Q98" i="26"/>
  <c r="Q99" i="26"/>
  <c r="Q100" i="26"/>
  <c r="Q101" i="26"/>
  <c r="Q102" i="26"/>
  <c r="Q103" i="26"/>
  <c r="M103" i="26"/>
  <c r="M102" i="26"/>
  <c r="M101" i="26"/>
  <c r="M100" i="26"/>
  <c r="M99" i="26"/>
  <c r="M98" i="26"/>
  <c r="M97" i="26"/>
  <c r="Q72" i="26"/>
  <c r="Q73" i="26"/>
  <c r="Q74" i="26"/>
  <c r="Q75" i="26"/>
  <c r="Q76" i="26"/>
  <c r="Q77" i="26"/>
  <c r="Q78" i="26"/>
  <c r="Q79" i="26"/>
  <c r="Q80" i="26"/>
  <c r="Q81" i="26"/>
  <c r="Q82" i="26"/>
  <c r="Q83" i="26"/>
  <c r="Q84" i="26"/>
  <c r="Q85" i="26"/>
  <c r="Q86" i="26"/>
  <c r="Q87" i="26"/>
  <c r="Q88" i="26"/>
  <c r="Q71" i="26"/>
  <c r="H11" i="26" l="1"/>
  <c r="G24" i="26" l="1"/>
  <c r="D24" i="3" l="1"/>
  <c r="G31" i="3" l="1"/>
  <c r="F31" i="3"/>
  <c r="H31" i="3"/>
  <c r="D23" i="7" l="1"/>
  <c r="E24" i="7" s="1"/>
  <c r="F28" i="2" s="1"/>
  <c r="J25" i="28"/>
  <c r="J27" i="28"/>
  <c r="J24" i="28"/>
  <c r="J19" i="28"/>
  <c r="J20" i="28"/>
  <c r="J21" i="28"/>
  <c r="J18" i="28"/>
  <c r="R103" i="26"/>
  <c r="R102" i="26"/>
  <c r="R97" i="26"/>
  <c r="R98" i="26"/>
  <c r="R99" i="26"/>
  <c r="R100" i="26"/>
  <c r="H71" i="26"/>
  <c r="H72" i="26"/>
  <c r="H73" i="26"/>
  <c r="H74" i="26"/>
  <c r="H75" i="26"/>
  <c r="H76" i="26"/>
  <c r="H77" i="26"/>
  <c r="H78" i="26"/>
  <c r="H79" i="26"/>
  <c r="H80" i="26"/>
  <c r="H81" i="26"/>
  <c r="H82" i="26"/>
  <c r="H83" i="26"/>
  <c r="H84" i="26"/>
  <c r="H85" i="26"/>
  <c r="H86" i="26"/>
  <c r="H87" i="26"/>
  <c r="H70" i="26"/>
  <c r="H45" i="26"/>
  <c r="H46" i="26"/>
  <c r="H47" i="26"/>
  <c r="H48" i="26"/>
  <c r="H49" i="26"/>
  <c r="H50" i="26"/>
  <c r="H51" i="26"/>
  <c r="H52" i="26"/>
  <c r="H53" i="26"/>
  <c r="H54" i="26"/>
  <c r="H55" i="26"/>
  <c r="H56" i="26"/>
  <c r="H57" i="26"/>
  <c r="H58" i="26"/>
  <c r="H59" i="26"/>
  <c r="H60" i="26"/>
  <c r="H61" i="26"/>
  <c r="H44" i="26"/>
  <c r="S27" i="26"/>
  <c r="R9" i="26"/>
  <c r="R10" i="26"/>
  <c r="R11" i="26"/>
  <c r="R12" i="26"/>
  <c r="R13" i="26"/>
  <c r="R14" i="26"/>
  <c r="R15" i="26"/>
  <c r="R16" i="26"/>
  <c r="R17" i="26"/>
  <c r="R18" i="26"/>
  <c r="R19" i="26"/>
  <c r="R20" i="26"/>
  <c r="R21" i="26"/>
  <c r="R22" i="26"/>
  <c r="R23" i="26"/>
  <c r="R24" i="26"/>
  <c r="R25" i="26"/>
  <c r="R8" i="26"/>
  <c r="H10" i="26"/>
  <c r="H12" i="26"/>
  <c r="H13" i="26"/>
  <c r="H14" i="26"/>
  <c r="H15" i="26"/>
  <c r="H16" i="26"/>
  <c r="H17" i="26"/>
  <c r="H18" i="26"/>
  <c r="H19" i="26"/>
  <c r="H20" i="26"/>
  <c r="H21" i="26"/>
  <c r="H22" i="26"/>
  <c r="H23" i="26"/>
  <c r="H24" i="26"/>
  <c r="H25" i="26"/>
  <c r="H9" i="26"/>
  <c r="H8" i="26"/>
  <c r="R27" i="26" l="1"/>
  <c r="H62" i="26"/>
  <c r="H27" i="26"/>
  <c r="F16" i="14" l="1"/>
  <c r="E16" i="14"/>
  <c r="E14" i="17" l="1"/>
  <c r="E13" i="17"/>
  <c r="D14" i="2" l="1"/>
  <c r="D15" i="2"/>
  <c r="G29" i="14" l="1"/>
  <c r="D29" i="14"/>
  <c r="D27" i="14" s="1"/>
  <c r="E12" i="17"/>
  <c r="I23" i="4"/>
  <c r="D20" i="6" s="1"/>
  <c r="I21" i="4"/>
  <c r="D27" i="3"/>
  <c r="K23" i="4"/>
  <c r="F20" i="6" s="1"/>
  <c r="K22" i="4"/>
  <c r="K21" i="4"/>
  <c r="K15" i="4"/>
  <c r="J23" i="4"/>
  <c r="E20" i="6" s="1"/>
  <c r="J20" i="4"/>
  <c r="D25" i="3"/>
  <c r="L22" i="4"/>
  <c r="L21" i="4"/>
  <c r="L23" i="4"/>
  <c r="G20" i="6" s="1"/>
  <c r="H40" i="5"/>
  <c r="G71" i="26"/>
  <c r="G72" i="26"/>
  <c r="G73" i="26"/>
  <c r="G74" i="26"/>
  <c r="G75" i="26"/>
  <c r="G76" i="26"/>
  <c r="G77" i="26"/>
  <c r="G78" i="26"/>
  <c r="G79" i="26"/>
  <c r="G80" i="26"/>
  <c r="G81" i="26"/>
  <c r="G82" i="26"/>
  <c r="G83" i="26"/>
  <c r="G84" i="26"/>
  <c r="G85" i="26"/>
  <c r="G86" i="26"/>
  <c r="G87" i="26"/>
  <c r="G70" i="26"/>
  <c r="G45" i="26"/>
  <c r="G46" i="26"/>
  <c r="G47" i="26"/>
  <c r="G48" i="26"/>
  <c r="G49" i="26"/>
  <c r="G50" i="26"/>
  <c r="G51" i="26"/>
  <c r="G52" i="26"/>
  <c r="G53" i="26"/>
  <c r="G54" i="26"/>
  <c r="G55" i="26"/>
  <c r="G56" i="26"/>
  <c r="G57" i="26"/>
  <c r="G58" i="26"/>
  <c r="G59" i="26"/>
  <c r="G60" i="26"/>
  <c r="G61" i="26"/>
  <c r="G44" i="26"/>
  <c r="Q9" i="26"/>
  <c r="Q10" i="26"/>
  <c r="Q11" i="26"/>
  <c r="Q12" i="26"/>
  <c r="Q13" i="26"/>
  <c r="Q14" i="26"/>
  <c r="Q15" i="26"/>
  <c r="Q16" i="26"/>
  <c r="Q17" i="26"/>
  <c r="Q18" i="26"/>
  <c r="Q19" i="26"/>
  <c r="Q20" i="26"/>
  <c r="Q21" i="26"/>
  <c r="Q22" i="26"/>
  <c r="Q23" i="26"/>
  <c r="Q24" i="26"/>
  <c r="Q25" i="26"/>
  <c r="Q8" i="26"/>
  <c r="G9" i="26"/>
  <c r="G10" i="26"/>
  <c r="G11" i="26"/>
  <c r="G12" i="26"/>
  <c r="G13" i="26"/>
  <c r="G14" i="26"/>
  <c r="G15" i="26"/>
  <c r="G16" i="26"/>
  <c r="G17" i="26"/>
  <c r="G18" i="26"/>
  <c r="G19" i="26"/>
  <c r="G20" i="26"/>
  <c r="G21" i="26"/>
  <c r="G22" i="26"/>
  <c r="G23" i="26"/>
  <c r="G25" i="26"/>
  <c r="G8" i="26"/>
  <c r="I19" i="28"/>
  <c r="I20" i="28"/>
  <c r="I21" i="28"/>
  <c r="I24" i="28"/>
  <c r="I25" i="28"/>
  <c r="I27" i="28"/>
  <c r="I18" i="28"/>
  <c r="I42" i="3"/>
  <c r="D28" i="2"/>
  <c r="H17" i="3"/>
  <c r="H20" i="3" s="1"/>
  <c r="H35" i="3" s="1"/>
  <c r="D13" i="2"/>
  <c r="I16" i="3"/>
  <c r="I13" i="3"/>
  <c r="E19" i="7"/>
  <c r="J14" i="4"/>
  <c r="K14" i="4"/>
  <c r="G15" i="2"/>
  <c r="F17" i="2"/>
  <c r="G14" i="2"/>
  <c r="I14" i="3"/>
  <c r="I17" i="3"/>
  <c r="J15" i="4"/>
  <c r="J17" i="4" s="1"/>
  <c r="K20" i="4"/>
  <c r="J21" i="4"/>
  <c r="J22" i="4"/>
  <c r="P27" i="3"/>
  <c r="L15" i="4"/>
  <c r="D26" i="2"/>
  <c r="G26" i="2"/>
  <c r="I29" i="3"/>
  <c r="I38" i="3"/>
  <c r="I37" i="3"/>
  <c r="I43" i="3"/>
  <c r="I44" i="3"/>
  <c r="I48" i="3"/>
  <c r="I20" i="4"/>
  <c r="D23" i="2"/>
  <c r="G23" i="2" s="1"/>
  <c r="D22" i="2"/>
  <c r="G22" i="2" s="1"/>
  <c r="H17" i="14"/>
  <c r="E18" i="14"/>
  <c r="F18" i="14"/>
  <c r="F29" i="14"/>
  <c r="F27" i="14" s="1"/>
  <c r="E29" i="14"/>
  <c r="E27" i="14" s="1"/>
  <c r="G18" i="28"/>
  <c r="H18" i="28"/>
  <c r="G19" i="28"/>
  <c r="H19" i="28"/>
  <c r="G20" i="28"/>
  <c r="H20" i="28"/>
  <c r="G21" i="28"/>
  <c r="H21" i="28"/>
  <c r="G24" i="28"/>
  <c r="H24" i="28"/>
  <c r="G25" i="28"/>
  <c r="H25" i="28"/>
  <c r="G27" i="28"/>
  <c r="H27" i="28"/>
  <c r="J30" i="28"/>
  <c r="K30" i="28"/>
  <c r="F8" i="26"/>
  <c r="F9" i="26"/>
  <c r="F10" i="26"/>
  <c r="F11" i="26"/>
  <c r="F12" i="26"/>
  <c r="F13" i="26"/>
  <c r="F14" i="26"/>
  <c r="F15" i="26"/>
  <c r="F16" i="26"/>
  <c r="F17" i="26"/>
  <c r="F18" i="26"/>
  <c r="F19" i="26"/>
  <c r="F20" i="26"/>
  <c r="F21" i="26"/>
  <c r="F22" i="26"/>
  <c r="F23" i="26"/>
  <c r="F24" i="26"/>
  <c r="F25" i="26"/>
  <c r="D27" i="26"/>
  <c r="E27" i="26"/>
  <c r="I27" i="26"/>
  <c r="N27" i="26"/>
  <c r="O27" i="26"/>
  <c r="N43" i="26"/>
  <c r="R43" i="26"/>
  <c r="S43" i="26"/>
  <c r="F44" i="26"/>
  <c r="F45" i="26"/>
  <c r="F46" i="26"/>
  <c r="F47" i="26"/>
  <c r="F48" i="26"/>
  <c r="F49" i="26"/>
  <c r="F50" i="26"/>
  <c r="F51" i="26"/>
  <c r="F52" i="26"/>
  <c r="F53" i="26"/>
  <c r="F54" i="26"/>
  <c r="F55" i="26"/>
  <c r="F56" i="26"/>
  <c r="F57" i="26"/>
  <c r="F58" i="26"/>
  <c r="F59" i="26"/>
  <c r="F60" i="26"/>
  <c r="F61" i="26"/>
  <c r="D62" i="26"/>
  <c r="E62" i="26"/>
  <c r="I62" i="26"/>
  <c r="F70" i="26"/>
  <c r="F71" i="26"/>
  <c r="F72" i="26"/>
  <c r="F73" i="26"/>
  <c r="F74" i="26"/>
  <c r="F75" i="26"/>
  <c r="F76" i="26"/>
  <c r="F77" i="26"/>
  <c r="F78" i="26"/>
  <c r="F79" i="26"/>
  <c r="F80" i="26"/>
  <c r="F81" i="26"/>
  <c r="F82" i="26"/>
  <c r="F83" i="26"/>
  <c r="F84" i="26"/>
  <c r="F85" i="26"/>
  <c r="F86" i="26"/>
  <c r="F87" i="26"/>
  <c r="P71" i="26"/>
  <c r="P72" i="26"/>
  <c r="P73" i="26"/>
  <c r="P74" i="26"/>
  <c r="P75" i="26"/>
  <c r="P76" i="26"/>
  <c r="P77" i="26"/>
  <c r="P78" i="26"/>
  <c r="P79" i="26"/>
  <c r="P80" i="26"/>
  <c r="P81" i="26"/>
  <c r="P82" i="26"/>
  <c r="P83" i="26"/>
  <c r="P84" i="26"/>
  <c r="P85" i="26"/>
  <c r="P86" i="26"/>
  <c r="P87" i="26"/>
  <c r="P88" i="26"/>
  <c r="D89" i="26"/>
  <c r="E89" i="26"/>
  <c r="H89" i="26"/>
  <c r="I89" i="26"/>
  <c r="N90" i="26"/>
  <c r="O90" i="26"/>
  <c r="Q90" i="26"/>
  <c r="R90" i="26"/>
  <c r="S90" i="26"/>
  <c r="P97" i="26"/>
  <c r="P98" i="26"/>
  <c r="P99" i="26"/>
  <c r="P100" i="26"/>
  <c r="P101" i="26"/>
  <c r="P102" i="26"/>
  <c r="P103" i="26"/>
  <c r="P105" i="26"/>
  <c r="N106" i="26"/>
  <c r="O106" i="26"/>
  <c r="Q106" i="26"/>
  <c r="R106" i="26"/>
  <c r="D116" i="26"/>
  <c r="E116" i="26"/>
  <c r="F116" i="26"/>
  <c r="G116" i="26"/>
  <c r="H116" i="26"/>
  <c r="I116" i="26"/>
  <c r="E20" i="17"/>
  <c r="E24" i="17" s="1"/>
  <c r="E27" i="5" l="1"/>
  <c r="F27" i="5"/>
  <c r="G27" i="26"/>
  <c r="G62" i="26"/>
  <c r="I30" i="28"/>
  <c r="Q27" i="26"/>
  <c r="K116" i="26"/>
  <c r="Q43" i="26"/>
  <c r="G89" i="26"/>
  <c r="L25" i="28"/>
  <c r="L21" i="28"/>
  <c r="P43" i="26"/>
  <c r="K17" i="4"/>
  <c r="H26" i="14"/>
  <c r="F27" i="26"/>
  <c r="L27" i="28"/>
  <c r="L24" i="28"/>
  <c r="L20" i="28"/>
  <c r="H14" i="14"/>
  <c r="F62" i="26"/>
  <c r="J62" i="26" s="1"/>
  <c r="P27" i="26"/>
  <c r="H30" i="28"/>
  <c r="G28" i="2"/>
  <c r="M21" i="4"/>
  <c r="D20" i="3"/>
  <c r="I31" i="3"/>
  <c r="J26" i="4"/>
  <c r="J28" i="4" s="1"/>
  <c r="P106" i="26"/>
  <c r="U106" i="26" s="1"/>
  <c r="F89" i="26"/>
  <c r="L19" i="28"/>
  <c r="F20" i="3"/>
  <c r="G20" i="3"/>
  <c r="G35" i="3" s="1"/>
  <c r="D26" i="3"/>
  <c r="P90" i="26"/>
  <c r="T90" i="26" s="1"/>
  <c r="G30" i="28"/>
  <c r="L20" i="4"/>
  <c r="O43" i="26"/>
  <c r="D16" i="14"/>
  <c r="D18" i="14" s="1"/>
  <c r="H27" i="14"/>
  <c r="M15" i="4"/>
  <c r="D17" i="2"/>
  <c r="G13" i="2"/>
  <c r="G17" i="2" s="1"/>
  <c r="K26" i="4"/>
  <c r="M23" i="4"/>
  <c r="J116" i="26"/>
  <c r="L18" i="28"/>
  <c r="H12" i="14"/>
  <c r="I22" i="4"/>
  <c r="D27" i="5" s="1"/>
  <c r="I12" i="3"/>
  <c r="I20" i="3" s="1"/>
  <c r="F27" i="2"/>
  <c r="G18" i="14"/>
  <c r="D24" i="2"/>
  <c r="G24" i="2" s="1"/>
  <c r="D25" i="2"/>
  <c r="G25" i="2" s="1"/>
  <c r="M20" i="4" l="1"/>
  <c r="G27" i="5"/>
  <c r="H27" i="5" s="1"/>
  <c r="T27" i="26"/>
  <c r="K89" i="26"/>
  <c r="T43" i="26"/>
  <c r="U27" i="26"/>
  <c r="K27" i="26"/>
  <c r="J27" i="26"/>
  <c r="K28" i="4"/>
  <c r="K62" i="26"/>
  <c r="I30" i="3"/>
  <c r="H29" i="14"/>
  <c r="L30" i="28"/>
  <c r="U43" i="26"/>
  <c r="T106" i="26"/>
  <c r="H20" i="14"/>
  <c r="L26" i="4"/>
  <c r="H16" i="14"/>
  <c r="H18" i="14" s="1"/>
  <c r="U90" i="26"/>
  <c r="J89" i="26"/>
  <c r="M22" i="4"/>
  <c r="H20" i="6"/>
  <c r="I26" i="4"/>
  <c r="F31" i="2"/>
  <c r="F35" i="2" s="1"/>
  <c r="G27" i="2"/>
  <c r="F23" i="3"/>
  <c r="I23" i="3" s="1"/>
  <c r="L14" i="4" s="1"/>
  <c r="L17" i="4" s="1"/>
  <c r="M26" i="4" l="1"/>
  <c r="H22" i="14"/>
  <c r="L28" i="4"/>
  <c r="D35" i="3"/>
  <c r="D40" i="3" s="1"/>
  <c r="D46" i="3" s="1"/>
  <c r="D50" i="3" s="1"/>
  <c r="I35" i="3"/>
  <c r="I14" i="4"/>
  <c r="D21" i="2"/>
  <c r="F35" i="3"/>
  <c r="G21" i="2" l="1"/>
  <c r="G31" i="2" s="1"/>
  <c r="G35" i="2" s="1"/>
  <c r="D31" i="2"/>
  <c r="D35" i="2" s="1"/>
  <c r="I17" i="4"/>
  <c r="I28" i="4" s="1"/>
  <c r="M14" i="4"/>
  <c r="M17" i="4" s="1"/>
  <c r="M31" i="4" s="1"/>
</calcChain>
</file>

<file path=xl/sharedStrings.xml><?xml version="1.0" encoding="utf-8"?>
<sst xmlns="http://schemas.openxmlformats.org/spreadsheetml/2006/main" count="1021" uniqueCount="527">
  <si>
    <t>HISTORIC OPEX by expenditure category</t>
  </si>
  <si>
    <t>Disaggregation Statement  -  Prescribed Transmission Services</t>
  </si>
  <si>
    <t>Prescribed</t>
  </si>
  <si>
    <t>Not recognised as liabilities</t>
  </si>
  <si>
    <t>Date of AER approval, if given</t>
  </si>
  <si>
    <t>Segment a supporting workpaper that includes the following:</t>
  </si>
  <si>
    <t xml:space="preserve">     </t>
  </si>
  <si>
    <t>5.  Explain the reasons for choosing this non-causal basis and why it was 
preferred over others:</t>
  </si>
  <si>
    <t>Taxation</t>
  </si>
  <si>
    <t>Earnings before Interest and Tax (EBIT)</t>
  </si>
  <si>
    <t>Total Revenue</t>
  </si>
  <si>
    <t xml:space="preserve">Profit(loss) before Income Tax Expense </t>
  </si>
  <si>
    <t>Retained Profit(Loss)</t>
  </si>
  <si>
    <t>Negotiated Transmission Services</t>
  </si>
  <si>
    <t>Non-Regulated Transmission Services</t>
  </si>
  <si>
    <t>Number of discounts recovered in previous year</t>
  </si>
  <si>
    <t>Expiry date</t>
  </si>
  <si>
    <t>Party receiving the discount</t>
  </si>
  <si>
    <t>Load subject to discount (max, min, average)</t>
  </si>
  <si>
    <t>Current provisions</t>
  </si>
  <si>
    <t>Non-current provision</t>
  </si>
  <si>
    <t>Total per balance sheet</t>
  </si>
  <si>
    <t>Not Allocated</t>
  </si>
  <si>
    <t>Related Party Transactions</t>
  </si>
  <si>
    <t>Inf Rel Part Trans</t>
  </si>
  <si>
    <t>Asset schedules and supporting papers:</t>
  </si>
  <si>
    <t>Historic Opex by Category 2nd FY</t>
  </si>
  <si>
    <t>HOE Sum</t>
  </si>
  <si>
    <t>HOE 2ndt FY</t>
  </si>
  <si>
    <t>Non-financial Schedules</t>
  </si>
  <si>
    <t>NFS Curr Map Netw</t>
  </si>
  <si>
    <t>HCE Cat</t>
  </si>
  <si>
    <t>HCE Ass Cls</t>
  </si>
  <si>
    <t>HCE Netw</t>
  </si>
  <si>
    <t>HCE Non Netw</t>
  </si>
  <si>
    <t>Account code or reference to Account Code</t>
  </si>
  <si>
    <t>Income Statement</t>
  </si>
  <si>
    <t>DISAGG Inc</t>
  </si>
  <si>
    <t>RFS Inc</t>
  </si>
  <si>
    <t>Total</t>
  </si>
  <si>
    <t>Other</t>
  </si>
  <si>
    <t>Asset class</t>
  </si>
  <si>
    <t>Historic Capex by Category</t>
  </si>
  <si>
    <t xml:space="preserve">Historic Capex by Asset Class </t>
  </si>
  <si>
    <t>Discount</t>
  </si>
  <si>
    <t>Historic Opex by Category - Summary</t>
  </si>
  <si>
    <t>Historic Capex - Non-Network</t>
  </si>
  <si>
    <t>Historic Capex - Network</t>
  </si>
  <si>
    <t>Revenue Reconciliation</t>
  </si>
  <si>
    <t>CPI (March Tx)</t>
  </si>
  <si>
    <t>CPI (March Tx+1)</t>
  </si>
  <si>
    <t>Change in CPI</t>
  </si>
  <si>
    <t>X-factor</t>
  </si>
  <si>
    <t>AR (Tx)</t>
  </si>
  <si>
    <t>$</t>
  </si>
  <si>
    <t>AR (Tx+1)</t>
  </si>
  <si>
    <t>S-factor (Tx)</t>
  </si>
  <si>
    <t>Revenue Cap Tx+1</t>
  </si>
  <si>
    <t>Per cent</t>
  </si>
  <si>
    <t>Unit type</t>
  </si>
  <si>
    <t>Unit</t>
  </si>
  <si>
    <t>As above</t>
  </si>
  <si>
    <t>CPI – All Groups Weighted Average of 8 
Capital Cities (ABS)</t>
  </si>
  <si>
    <t>Inf Rev Rec</t>
  </si>
  <si>
    <t>Regulatory Financial Statements</t>
  </si>
  <si>
    <t>Disaggregation Statements</t>
  </si>
  <si>
    <t>Operations and maintenance expenditure</t>
  </si>
  <si>
    <t>DISAGG Opex</t>
  </si>
  <si>
    <t>Causal allocations</t>
  </si>
  <si>
    <t>Non-causal allocations</t>
  </si>
  <si>
    <t>Prescribed Transmission Services</t>
  </si>
  <si>
    <t>Regulatory adjustment journals</t>
  </si>
  <si>
    <t xml:space="preserve">Price reduction/recovery </t>
  </si>
  <si>
    <t>PTS PriceRedn</t>
  </si>
  <si>
    <t>Revenue analysis</t>
  </si>
  <si>
    <t>PTS Rev</t>
  </si>
  <si>
    <t>Asset Aging Schedule</t>
  </si>
  <si>
    <t>PTS Asset Aging</t>
  </si>
  <si>
    <t>Provisions Schedules:</t>
  </si>
  <si>
    <t>Provisions Summary</t>
  </si>
  <si>
    <t>Current Map of the Network</t>
  </si>
  <si>
    <t>TYPE</t>
  </si>
  <si>
    <t>PROFORMA STATEMENT</t>
  </si>
  <si>
    <t>STATEMENT NUMBER</t>
  </si>
  <si>
    <t>PAGE</t>
  </si>
  <si>
    <t>TABLE OF CONTENTS</t>
  </si>
  <si>
    <t>INFORMATION DISCLOSURE REQUIREMENTS</t>
  </si>
  <si>
    <t>Historic Operating Expenditure (Opex)</t>
  </si>
  <si>
    <t>Historic Capital Expenditure (Capex)</t>
  </si>
  <si>
    <t>Regulatory financial statements</t>
  </si>
  <si>
    <t>Description</t>
  </si>
  <si>
    <t>Journal number</t>
  </si>
  <si>
    <t>Regulatory adjustments</t>
  </si>
  <si>
    <t>Support reference</t>
  </si>
  <si>
    <t>$'000</t>
  </si>
  <si>
    <t>Network charges</t>
  </si>
  <si>
    <t>Gross proceeds from sale of assets</t>
  </si>
  <si>
    <t>-</t>
  </si>
  <si>
    <t>Depreciation</t>
  </si>
  <si>
    <t>Note:</t>
  </si>
  <si>
    <t xml:space="preserve">c) a description of the allocation basis </t>
  </si>
  <si>
    <t>d) the numeric quantity of each allocator.</t>
  </si>
  <si>
    <t>Audited financial statements</t>
  </si>
  <si>
    <t>Workpaper reference</t>
  </si>
  <si>
    <t xml:space="preserve">Depreciation </t>
  </si>
  <si>
    <t>Interest and dividend income</t>
  </si>
  <si>
    <t>Finance charges</t>
  </si>
  <si>
    <t>Australian income tax expense</t>
  </si>
  <si>
    <t>Deferred income tax</t>
  </si>
  <si>
    <t>Profit(loss) after income tax expense</t>
  </si>
  <si>
    <t>Dividends paid</t>
  </si>
  <si>
    <t>Account code or reference to account code</t>
  </si>
  <si>
    <t>Account Heading</t>
  </si>
  <si>
    <t>Ticks to indicate which rows are intersegmental costs</t>
  </si>
  <si>
    <t>Directly Attributed Costs</t>
  </si>
  <si>
    <t>Allocated Costs</t>
  </si>
  <si>
    <t>Basis of allocation</t>
  </si>
  <si>
    <t>Work paper Ref.**</t>
  </si>
  <si>
    <t>Subtotal of Allocated costs</t>
  </si>
  <si>
    <t xml:space="preserve"> Total</t>
  </si>
  <si>
    <t>*</t>
  </si>
  <si>
    <t>Delete as appropriate</t>
  </si>
  <si>
    <t>**</t>
  </si>
  <si>
    <t xml:space="preserve">2.  Complete the table set out below to indicate: </t>
  </si>
  <si>
    <t>allocated on this basis, provide the following information</t>
  </si>
  <si>
    <t>3.   Provide a detailed description and explanation of the basis of allocation:</t>
  </si>
  <si>
    <t>4.   Explain why no causal basis could be established:</t>
  </si>
  <si>
    <t>Journal</t>
  </si>
  <si>
    <t>Account Debited</t>
  </si>
  <si>
    <t>Amount</t>
  </si>
  <si>
    <t>Supporting</t>
  </si>
  <si>
    <t>number</t>
  </si>
  <si>
    <t>Account Credited</t>
  </si>
  <si>
    <t>Debit</t>
  </si>
  <si>
    <t>Credit</t>
  </si>
  <si>
    <t>Statement</t>
  </si>
  <si>
    <t>No.</t>
  </si>
  <si>
    <t xml:space="preserve">This schedule must contain for each Regulatory Adjustment made on </t>
  </si>
  <si>
    <t>a) a journal entry showing accounts debited and credited</t>
  </si>
  <si>
    <t>b) an explanation of why the adjustment has been made.</t>
  </si>
  <si>
    <t>$Customer TUOS</t>
  </si>
  <si>
    <t>$Common service</t>
  </si>
  <si>
    <t>Reduction in prices payable</t>
  </si>
  <si>
    <t>general charges</t>
  </si>
  <si>
    <t>charges</t>
  </si>
  <si>
    <t>*Recovery of  above reduction in prices</t>
  </si>
  <si>
    <t xml:space="preserve">     from other transmission customers</t>
  </si>
  <si>
    <t>Each instance of a price reduction/recovery should be detailed.</t>
  </si>
  <si>
    <t xml:space="preserve">*The amount of any reduction in a transmission customer's Customer TUOS general charges </t>
  </si>
  <si>
    <t>Account code or reference</t>
  </si>
  <si>
    <t>Tariff Category</t>
  </si>
  <si>
    <t>Amount of electricity transmitted</t>
  </si>
  <si>
    <t>Revenue</t>
  </si>
  <si>
    <t>GWh</t>
  </si>
  <si>
    <t>All asset values are net regulatory values</t>
  </si>
  <si>
    <t>1-5</t>
  </si>
  <si>
    <t>6-10</t>
  </si>
  <si>
    <t>11-15</t>
  </si>
  <si>
    <t>16-20</t>
  </si>
  <si>
    <t>&gt;20</t>
  </si>
  <si>
    <t>Total net regulatory value</t>
  </si>
  <si>
    <t>Amount set aside to provisions</t>
  </si>
  <si>
    <t>Expenditure incurred debited to provisions</t>
  </si>
  <si>
    <t>Amounts written back from provisions</t>
  </si>
  <si>
    <t>Net movement in provisions</t>
  </si>
  <si>
    <t>Balance at start of period</t>
  </si>
  <si>
    <t>Balance at end of period</t>
  </si>
  <si>
    <t>Comprising:</t>
  </si>
  <si>
    <t>Current liabilities</t>
  </si>
  <si>
    <t>Non-current liabilities</t>
  </si>
  <si>
    <t>Other income tax</t>
  </si>
  <si>
    <t>na</t>
  </si>
  <si>
    <t>Description of transaction</t>
  </si>
  <si>
    <t>Monetary value of transaction</t>
  </si>
  <si>
    <t>Details of related party</t>
  </si>
  <si>
    <t>Procurement process</t>
  </si>
  <si>
    <t>Expense</t>
  </si>
  <si>
    <t>Capital</t>
  </si>
  <si>
    <t>Balances with related parties at regulatory accounting date</t>
  </si>
  <si>
    <t>Current assets</t>
  </si>
  <si>
    <t>Non-current assets</t>
  </si>
  <si>
    <t>Total assets</t>
  </si>
  <si>
    <t>Total liabilities</t>
  </si>
  <si>
    <t>Payable:</t>
  </si>
  <si>
    <t>Not later than one year</t>
  </si>
  <si>
    <t>Later than five years</t>
  </si>
  <si>
    <t>Later than one year and not later than five years</t>
  </si>
  <si>
    <t>Total commitments</t>
  </si>
  <si>
    <t>Recognised as liabilities</t>
  </si>
  <si>
    <t>Commitments with related parties at regulatory accounting period</t>
  </si>
  <si>
    <t>Value of commitments with related parties that are expected to result in related party transactions in future regulatory accounting periods:</t>
  </si>
  <si>
    <t>DISAGG ProvSum</t>
  </si>
  <si>
    <t>PTS Adj</t>
  </si>
  <si>
    <t>DISAGG Aloc1</t>
  </si>
  <si>
    <t>DISAGG Aloc2</t>
  </si>
  <si>
    <t>PTS  Disc</t>
  </si>
  <si>
    <t>Workpapers supporting the Disaggregation Statements:</t>
  </si>
  <si>
    <t>and/or common service charges recovered from other transmission customers under clause 6A.26.1</t>
  </si>
  <si>
    <t xml:space="preserve">of the Rules. </t>
  </si>
  <si>
    <t>INCOME STATEMENT - PRESCRIBED TRANSMISSION SERVICES</t>
  </si>
  <si>
    <t>DISAGGREGATION STATEMENT - INCOME</t>
  </si>
  <si>
    <t>OPERATIONS AND MAINTENANCE EXPENDITURE</t>
  </si>
  <si>
    <t>CAUSAL ALLOCATION</t>
  </si>
  <si>
    <t>NON-CAUSAL ALLOCATION</t>
  </si>
  <si>
    <t>REGULATORY ADJUSTMENT JOURNALS - PRESCRIBED TRANSMISSION SERVICES</t>
  </si>
  <si>
    <t>PRICE REDUCTION/RECOVERY - PRESCRIBED TRANSMISSION SERVICES</t>
  </si>
  <si>
    <t>PRUDENT DISCOUNTS - PRESCRIBED TRANSMISSION SERVICES</t>
  </si>
  <si>
    <t>REVENUE ANALYSIS - PRESCRIBED TRANSMISSION SERVICES</t>
  </si>
  <si>
    <t>ASSET AGING SCHEDULE - 
PRESCRIBED TRANSMISSION SERVICES</t>
  </si>
  <si>
    <t>SUMMARY OF PROVISIONS</t>
  </si>
  <si>
    <t xml:space="preserve">REVENUE RECONCILIATION </t>
  </si>
  <si>
    <t>RELATED PARTY TRANSACTIONS</t>
  </si>
  <si>
    <t>$ million nominal</t>
  </si>
  <si>
    <t>Financial year</t>
  </si>
  <si>
    <t>Any part years</t>
  </si>
  <si>
    <t>Year 1</t>
  </si>
  <si>
    <t>Year 2</t>
  </si>
  <si>
    <t>Year 3</t>
  </si>
  <si>
    <t>Year 4</t>
  </si>
  <si>
    <t>Year 5</t>
  </si>
  <si>
    <t>Revenue Cap Allowance</t>
  </si>
  <si>
    <t>Key cost drivers and explanation for material differences over time</t>
  </si>
  <si>
    <t>System Recurrent</t>
  </si>
  <si>
    <t>Maintenance</t>
  </si>
  <si>
    <t>Secondary Systems</t>
  </si>
  <si>
    <t>Labour</t>
  </si>
  <si>
    <t>Materials</t>
  </si>
  <si>
    <t>Sub-Totals</t>
  </si>
  <si>
    <t>Substations</t>
  </si>
  <si>
    <t>Lines</t>
  </si>
  <si>
    <t>Communications</t>
  </si>
  <si>
    <t xml:space="preserve">Labour </t>
  </si>
  <si>
    <t>Easements</t>
  </si>
  <si>
    <t>Summary</t>
  </si>
  <si>
    <t>Sub-Total Labour</t>
  </si>
  <si>
    <t>Sub-Total Materials</t>
  </si>
  <si>
    <t>Total Maintenance</t>
  </si>
  <si>
    <t>Asset Management Support</t>
  </si>
  <si>
    <t>Operations</t>
  </si>
  <si>
    <t>OHS</t>
  </si>
  <si>
    <t>Taxes and Charges</t>
  </si>
  <si>
    <t>Insurance</t>
  </si>
  <si>
    <t>Total System Recurrent</t>
  </si>
  <si>
    <t>System Non-Recurrent</t>
  </si>
  <si>
    <t>Asset Works Program</t>
  </si>
  <si>
    <t>Total System Non-Recurrent</t>
  </si>
  <si>
    <t>Non-System</t>
  </si>
  <si>
    <t>Finance</t>
  </si>
  <si>
    <t>HR</t>
  </si>
  <si>
    <t xml:space="preserve">IT </t>
  </si>
  <si>
    <t>Total Non-System</t>
  </si>
  <si>
    <t>Total Labour</t>
  </si>
  <si>
    <t>Total Maintenance Materials</t>
  </si>
  <si>
    <t>Total Other Materials</t>
  </si>
  <si>
    <t>TOTAL OPEX</t>
  </si>
  <si>
    <t>Grand Total</t>
  </si>
  <si>
    <t>Any Part Year</t>
  </si>
  <si>
    <t xml:space="preserve">Field Maintenance  </t>
  </si>
  <si>
    <t xml:space="preserve">$ million, nominal </t>
  </si>
  <si>
    <t>Routine</t>
  </si>
  <si>
    <t>Condition-Based</t>
  </si>
  <si>
    <t>Corrective</t>
  </si>
  <si>
    <t>TOTAL</t>
  </si>
  <si>
    <t xml:space="preserve">Revenue Cap Allowance </t>
  </si>
  <si>
    <t>$M nominal</t>
  </si>
  <si>
    <t>Project Category</t>
  </si>
  <si>
    <t>NETWORK</t>
  </si>
  <si>
    <t xml:space="preserve">NON-LOAD DRIVEN </t>
  </si>
  <si>
    <t>Replacements</t>
  </si>
  <si>
    <t>Security/Compliance</t>
  </si>
  <si>
    <t>NON NETWORK</t>
  </si>
  <si>
    <t>BUSINESS IT</t>
  </si>
  <si>
    <t>Information Technology</t>
  </si>
  <si>
    <t xml:space="preserve">SUPPORT THE BUSINESS </t>
  </si>
  <si>
    <t>Buildings</t>
  </si>
  <si>
    <t>Motor Vehicles</t>
  </si>
  <si>
    <t>TOTAL FDC</t>
  </si>
  <si>
    <t>TOTAL HISTORIC CAPEX</t>
  </si>
  <si>
    <t>Subtotal</t>
  </si>
  <si>
    <t>Yearly expenditure by project (inclusive of FDC)</t>
  </si>
  <si>
    <t>Project ID</t>
  </si>
  <si>
    <t>Project Description</t>
  </si>
  <si>
    <t xml:space="preserve"> Commissioning Date</t>
  </si>
  <si>
    <t>Category^</t>
  </si>
  <si>
    <t>REASON FOR PROJECT</t>
  </si>
  <si>
    <t>Reg Test / Business Case (Y/N)</t>
  </si>
  <si>
    <t>Reg Test / Business Case Cost Estimate</t>
  </si>
  <si>
    <t>Reason for Variance from Cost Estimate / Expected Commissioning Date</t>
  </si>
  <si>
    <t>*Note that values in these columns are estimates only</t>
  </si>
  <si>
    <t>Key cost drivers and explanation for material differences
 over time</t>
  </si>
  <si>
    <t>HISTORIC CAPEX - NETWORK- by project</t>
  </si>
  <si>
    <t>HISTORIC CAPEX by project category</t>
  </si>
  <si>
    <t>HISTORIC CAPEX by asset class</t>
  </si>
  <si>
    <t>HISTORIC CAPEX - NON-NETWORK- by project</t>
  </si>
  <si>
    <t>For each discount recovered:</t>
  </si>
  <si>
    <t>Beneficiary of discount</t>
  </si>
  <si>
    <t>Amount of discount offered in previous year</t>
  </si>
  <si>
    <t>Compliance with conditions - for each condition imposed provide information demonstrating that the condition has been met.</t>
  </si>
  <si>
    <t>For each discount approved by the AER:</t>
  </si>
  <si>
    <t>Amount recovered from the other custumers in previous year</t>
  </si>
  <si>
    <t>Asset Class</t>
  </si>
  <si>
    <t>Sub total</t>
  </si>
  <si>
    <t>Actual Asset Disposal – As Incurred ($m Nominal)</t>
  </si>
  <si>
    <t>Actual Asset Disposal – As De-Commissioned ($m Nominal)</t>
  </si>
  <si>
    <t>Insert asset class from RFM</t>
  </si>
  <si>
    <t>the Income Statement, the following:</t>
  </si>
  <si>
    <t>Total Yrs 1-5</t>
  </si>
  <si>
    <t>Other Information</t>
  </si>
  <si>
    <t>PROVISIONS RECONCILIATION - 
PRESCRIBED TRANSMISSION SERVICES</t>
  </si>
  <si>
    <t>Others</t>
  </si>
  <si>
    <t>Net Movement in provisions per RFS FPerf</t>
  </si>
  <si>
    <t>supporting workpaper that includes the following:</t>
  </si>
  <si>
    <t>Provisions Reconciliation</t>
  </si>
  <si>
    <t>PTS ProvRec</t>
  </si>
  <si>
    <t xml:space="preserve">^refers to Categories (e.g Augmentation, Replacement, etc) as defined in  “Historic Capex Instructions” worksheet  </t>
  </si>
  <si>
    <t>Other revenue:</t>
  </si>
  <si>
    <t>Opex costs</t>
  </si>
  <si>
    <t>Field operations and maintenance</t>
  </si>
  <si>
    <t xml:space="preserve">- </t>
  </si>
  <si>
    <t>Corporate</t>
  </si>
  <si>
    <t>Not Required - Duplicated in Economic Benchmarking RIN</t>
  </si>
  <si>
    <t>Not Required - Duplicated in Category Analysis RIN</t>
  </si>
  <si>
    <t>Not required - Duplicated in Economic Benchmarking RIN</t>
  </si>
  <si>
    <t>Not Required - Duplicated in Category Analysis RIN &amp; Economic Benchmarking RIN</t>
  </si>
  <si>
    <t>Not Required - Duplicated in Category Analysis RIN and Economic Benchmarking RIN</t>
  </si>
  <si>
    <t>Distribution operating costs</t>
  </si>
  <si>
    <t>Causal</t>
  </si>
  <si>
    <t>Corresponding cost allocation ($'000)</t>
  </si>
  <si>
    <t>Not Applicable to TasNetworks</t>
  </si>
  <si>
    <t>Total Opex Costs per DISAGG Inc</t>
  </si>
  <si>
    <t>Self Insurance</t>
  </si>
  <si>
    <t>Provision for self insurance</t>
  </si>
  <si>
    <t>Current Year Journals</t>
  </si>
  <si>
    <t>DR/(CR)</t>
  </si>
  <si>
    <t>Property, Plant &amp; Equipment</t>
  </si>
  <si>
    <t>Retained Profits</t>
  </si>
  <si>
    <t>Sub-total</t>
  </si>
  <si>
    <t>PY Under/over recovery</t>
  </si>
  <si>
    <t>CY adj (incl. forecast settlement residue)</t>
  </si>
  <si>
    <t>NCIPAP expenses</t>
  </si>
  <si>
    <t>ND1348</t>
  </si>
  <si>
    <t>Maria Street Accomodation</t>
  </si>
  <si>
    <t>Business Support</t>
  </si>
  <si>
    <t>Fleet</t>
  </si>
  <si>
    <t>Various</t>
  </si>
  <si>
    <t>Business Support Projects &lt; $250,000</t>
  </si>
  <si>
    <t>M/225591</t>
  </si>
  <si>
    <t>176153 Data Centre - Remediation</t>
  </si>
  <si>
    <t>Transmission Lines And Cables - 60Yrs</t>
  </si>
  <si>
    <t>Transmission Lines And Cables - 45Yrs</t>
  </si>
  <si>
    <t>Transmission Lines And Cables - 10Yrs</t>
  </si>
  <si>
    <t>Transmission Substations - 60Yrs</t>
  </si>
  <si>
    <t>Transmission Substations - 45Yrs</t>
  </si>
  <si>
    <t>Transmission Substations - 15Yrs</t>
  </si>
  <si>
    <t>Protection And Control - 15Yrs</t>
  </si>
  <si>
    <t>Protection And Control - 4Yrs</t>
  </si>
  <si>
    <t>Transmission Operations - 10Yrs</t>
  </si>
  <si>
    <t>Transmission Operations - 4Yrs</t>
  </si>
  <si>
    <t>Other - 40Yrs</t>
  </si>
  <si>
    <t>Other - 9Yrs</t>
  </si>
  <si>
    <t>Other - 4Yrs</t>
  </si>
  <si>
    <t>Communications - 45Yrs</t>
  </si>
  <si>
    <t>Communications - 10Yrs</t>
  </si>
  <si>
    <t>Communications - 5Yrs</t>
  </si>
  <si>
    <t>Land and Buildings</t>
  </si>
  <si>
    <t>Equity Raising</t>
  </si>
  <si>
    <t>NCIPAP</t>
  </si>
  <si>
    <t>Other direct costs</t>
  </si>
  <si>
    <t>Other operating costs</t>
  </si>
  <si>
    <t>Weighted Average Costs</t>
  </si>
  <si>
    <t>Directors Responsibility Statement</t>
  </si>
  <si>
    <t>In the opinion of the directors of Tasmanian Networks Pty Ltd:</t>
  </si>
  <si>
    <t>●</t>
  </si>
  <si>
    <t>No related party transactions arose during the regulatory accounting period that require disclosure under paragraph 4.14 of the guideline.</t>
  </si>
  <si>
    <t>No third party benefit transactions arose during the regulatory accounting period that require disclosure under paragraph 4.15 of the guideline.</t>
  </si>
  <si>
    <t>No financing transactions arose during the regulatory accounting period that requires disclosure under paragraph 4.16 of the guideline.</t>
  </si>
  <si>
    <t>The terms and definitions used in this statement accord with the definitions set out in the AER's Transmission Network Service Provider Information Guideline referred to above.</t>
  </si>
  <si>
    <t>Signed in accordance with a resolution of directors:</t>
  </si>
  <si>
    <t>_________________________</t>
  </si>
  <si>
    <t>Registered office</t>
  </si>
  <si>
    <t>1-7 Maria Street</t>
  </si>
  <si>
    <t>and postal address</t>
  </si>
  <si>
    <t>Telephone</t>
  </si>
  <si>
    <t>Internet</t>
  </si>
  <si>
    <t>Tasmanian Networks Pty Ltd</t>
  </si>
  <si>
    <t>ABN 24 167 357 299</t>
  </si>
  <si>
    <t>1300 137 008</t>
  </si>
  <si>
    <t>www.tasnetworks.com.au</t>
  </si>
  <si>
    <t>Lenah Valley TAS 7008 Australia</t>
  </si>
  <si>
    <t>DRS</t>
  </si>
  <si>
    <t>Transmission Network Service Provider</t>
  </si>
  <si>
    <t>2014-15</t>
  </si>
  <si>
    <t>NETWORK OVERHEADS</t>
  </si>
  <si>
    <t>CORPORATE OVERHEADS</t>
  </si>
  <si>
    <t>Causal &amp; Non-Causal</t>
  </si>
  <si>
    <t>DISAGG Aloc1 &amp; 2</t>
  </si>
  <si>
    <t>Allocation as per the Cost Allocation Methodology:</t>
  </si>
  <si>
    <t>Transmission Services management costs (overheads) are allocated on the basis of direct labour hours via timesheet entry.</t>
  </si>
  <si>
    <t>Customer and Asset Management as well as Transmission Operations are allocated on the basis of Activity Based Costing (ABC) Survey using estimated staff effort.</t>
  </si>
  <si>
    <t>Network Overheads:</t>
  </si>
  <si>
    <t>Corporate Overheads:</t>
  </si>
  <si>
    <t>General Counsel - ABC Survey</t>
  </si>
  <si>
    <t>Facilities - ABC Survey</t>
  </si>
  <si>
    <t>IT - IT applications, PC's &amp; mobile devices</t>
  </si>
  <si>
    <t>People &amp; Performance - FTE Headcount</t>
  </si>
  <si>
    <t>These general business costs have no causal driver to directly allocate and the ABC Survey is not a practical as there is not a direct link between the effort and the service.</t>
  </si>
  <si>
    <t>The CAM received approval from the AER on 26th June 2015</t>
  </si>
  <si>
    <t>These corporate costs which don't have a causal driver such as the Board, the CEO, Finance the company secretary are allocated on a weighted average basis.</t>
  </si>
  <si>
    <t>The weighted average methodoly applies the non causal costs based on the weighted average of costs already allocated. This methodology was selected as it aligns these costs with the effort in the business.</t>
  </si>
  <si>
    <t>Accounting Policies</t>
  </si>
  <si>
    <t>ACC Pol</t>
  </si>
  <si>
    <t>SUMMARY OF SIGNIFICANT ACCOUNTING POLICIES</t>
  </si>
  <si>
    <t>(a)</t>
  </si>
  <si>
    <t>Depreciation is calculated using the effective life of the asset that was provided in the most recent regulatory determination.</t>
  </si>
  <si>
    <t>Proceeds received on the disposal of assets are deducted from the written down value of the asset. Any remaining balance of the asset is depreciated over the remaining effective life of the asset. Any excess is recognised as income in the year it is received.</t>
  </si>
  <si>
    <t>(b)</t>
  </si>
  <si>
    <t>Customer contributions received for the construction of a prescribed asset are deducted off the cost of the asset for regulatory purposes as opposed to being treated as revenue under the accounting standards.</t>
  </si>
  <si>
    <t>Property, plant and equipment</t>
  </si>
  <si>
    <t>Customer contributions</t>
  </si>
  <si>
    <t>_______________________</t>
  </si>
  <si>
    <r>
      <t xml:space="preserve">This work is copyright.  Apart from any use as permitted under the </t>
    </r>
    <r>
      <rPr>
        <i/>
        <sz val="10"/>
        <rFont val="Calibri"/>
        <family val="2"/>
        <scheme val="minor"/>
      </rPr>
      <t>Copyright Act 1968</t>
    </r>
    <r>
      <rPr>
        <sz val="10"/>
        <rFont val="Calibri"/>
        <family val="2"/>
        <scheme val="minor"/>
      </rPr>
      <t>, no part of the work may be reproduced by any process without permission from Tasmanian Networks Pty Ltd.</t>
    </r>
  </si>
  <si>
    <r>
      <t xml:space="preserve">Other revenue </t>
    </r>
    <r>
      <rPr>
        <i/>
        <sz val="10"/>
        <rFont val="Calibri"/>
        <family val="2"/>
        <scheme val="minor"/>
      </rPr>
      <t>(analysed as appropriate)</t>
    </r>
  </si>
  <si>
    <r>
      <t xml:space="preserve">In addition it is mandatory to produce for each cost or revenue item that has been allocated to the </t>
    </r>
    <r>
      <rPr>
        <b/>
        <i/>
        <sz val="10"/>
        <rFont val="Calibri"/>
        <family val="2"/>
        <scheme val="minor"/>
      </rPr>
      <t>Prescribed Services 
Segment</t>
    </r>
    <r>
      <rPr>
        <sz val="10"/>
        <rFont val="Calibri"/>
        <family val="2"/>
        <scheme val="minor"/>
      </rPr>
      <t xml:space="preserve"> a supporting workpaper that includes the following: </t>
    </r>
  </si>
  <si>
    <r>
      <t xml:space="preserve">a) the amounts that have been directly attributed to the </t>
    </r>
    <r>
      <rPr>
        <b/>
        <i/>
        <sz val="10"/>
        <rFont val="Calibri"/>
        <family val="2"/>
        <scheme val="minor"/>
      </rPr>
      <t>Prescribed Services Segment</t>
    </r>
  </si>
  <si>
    <r>
      <t xml:space="preserve">b) the amounts that have been allocated to each </t>
    </r>
    <r>
      <rPr>
        <b/>
        <i/>
        <sz val="10"/>
        <rFont val="Calibri"/>
        <family val="2"/>
        <scheme val="minor"/>
      </rPr>
      <t>Prescribed Services Segment</t>
    </r>
  </si>
  <si>
    <r>
      <t xml:space="preserve">In addition it is mandatory to produce for each cost or revenue item that has been allocated to the </t>
    </r>
    <r>
      <rPr>
        <b/>
        <i/>
        <sz val="10"/>
        <rFont val="Calibri"/>
        <family val="2"/>
        <scheme val="minor"/>
      </rPr>
      <t>Prescribed Services 
Segment</t>
    </r>
    <r>
      <rPr>
        <sz val="10"/>
        <rFont val="Calibri"/>
        <family val="2"/>
        <scheme val="minor"/>
      </rPr>
      <t xml:space="preserve"> a supporting workpaper that includes the following:</t>
    </r>
  </si>
  <si>
    <r>
      <t xml:space="preserve">b) the amounts that have been allocated to the </t>
    </r>
    <r>
      <rPr>
        <b/>
        <i/>
        <sz val="10"/>
        <rFont val="Calibri"/>
        <family val="2"/>
        <scheme val="minor"/>
      </rPr>
      <t>Prescribed Services Segment</t>
    </r>
  </si>
  <si>
    <r>
      <t xml:space="preserve">Subtotal of </t>
    </r>
    <r>
      <rPr>
        <b/>
        <i/>
        <sz val="10"/>
        <rFont val="Calibri"/>
        <family val="2"/>
        <scheme val="minor"/>
      </rPr>
      <t>Directly Attributed</t>
    </r>
    <r>
      <rPr>
        <sz val="10"/>
        <rFont val="Calibri"/>
        <family val="2"/>
        <scheme val="minor"/>
      </rPr>
      <t xml:space="preserve"> costs</t>
    </r>
  </si>
  <si>
    <r>
      <t xml:space="preserve">Explanation of opex costs required by the </t>
    </r>
    <r>
      <rPr>
        <b/>
        <i/>
        <sz val="10"/>
        <rFont val="Calibri"/>
        <family val="2"/>
        <scheme val="minor"/>
      </rPr>
      <t xml:space="preserve">Commission </t>
    </r>
    <r>
      <rPr>
        <sz val="10"/>
        <rFont val="Calibri"/>
        <family val="2"/>
        <scheme val="minor"/>
      </rPr>
      <t>(for example, bushfire costs, insurance etc)</t>
    </r>
  </si>
  <si>
    <r>
      <t xml:space="preserve">For each </t>
    </r>
    <r>
      <rPr>
        <b/>
        <i/>
        <sz val="10"/>
        <rFont val="Calibri"/>
        <family val="2"/>
        <scheme val="minor"/>
      </rPr>
      <t>Account Heading</t>
    </r>
    <r>
      <rPr>
        <sz val="10"/>
        <rFont val="Calibri"/>
        <family val="2"/>
        <scheme val="minor"/>
      </rPr>
      <t xml:space="preserve"> item subject to </t>
    </r>
    <r>
      <rPr>
        <b/>
        <i/>
        <sz val="10"/>
        <rFont val="Calibri"/>
        <family val="2"/>
        <scheme val="minor"/>
      </rPr>
      <t>Causal</t>
    </r>
    <r>
      <rPr>
        <sz val="10"/>
        <rFont val="Calibri"/>
        <family val="2"/>
        <scheme val="minor"/>
      </rPr>
      <t xml:space="preserve"> allocation, ensure that it is included on a  workpaper  Aloc 1</t>
    </r>
  </si>
  <si>
    <r>
      <t xml:space="preserve">For each </t>
    </r>
    <r>
      <rPr>
        <b/>
        <i/>
        <sz val="10"/>
        <rFont val="Calibri"/>
        <family val="2"/>
        <scheme val="minor"/>
      </rPr>
      <t>Account Heading</t>
    </r>
    <r>
      <rPr>
        <sz val="10"/>
        <rFont val="Calibri"/>
        <family val="2"/>
        <scheme val="minor"/>
      </rPr>
      <t xml:space="preserve"> item subject to Non-</t>
    </r>
    <r>
      <rPr>
        <b/>
        <i/>
        <sz val="10"/>
        <rFont val="Calibri"/>
        <family val="2"/>
        <scheme val="minor"/>
      </rPr>
      <t>Causal</t>
    </r>
    <r>
      <rPr>
        <sz val="10"/>
        <rFont val="Calibri"/>
        <family val="2"/>
        <scheme val="minor"/>
      </rPr>
      <t xml:space="preserve"> allocation, ensure that it is included on a  workpaper  Aloc 2</t>
    </r>
  </si>
  <si>
    <r>
      <t xml:space="preserve">Note:  Where </t>
    </r>
    <r>
      <rPr>
        <b/>
        <i/>
        <sz val="10"/>
        <rFont val="Calibri"/>
        <family val="2"/>
        <scheme val="minor"/>
      </rPr>
      <t>Intersegmental</t>
    </r>
    <r>
      <rPr>
        <sz val="10"/>
        <rFont val="Calibri"/>
        <family val="2"/>
        <scheme val="minor"/>
      </rPr>
      <t xml:space="preserve"> costs arise, the total costs of all </t>
    </r>
    <r>
      <rPr>
        <b/>
        <i/>
        <sz val="10"/>
        <rFont val="Calibri"/>
        <family val="2"/>
        <scheme val="minor"/>
      </rPr>
      <t>Business Segments</t>
    </r>
    <r>
      <rPr>
        <sz val="10"/>
        <rFont val="Calibri"/>
        <family val="2"/>
        <scheme val="minor"/>
      </rPr>
      <t xml:space="preserve"> will be greater than the costs 
in the </t>
    </r>
    <r>
      <rPr>
        <b/>
        <i/>
        <sz val="10"/>
        <rFont val="Calibri"/>
        <family val="2"/>
        <scheme val="minor"/>
      </rPr>
      <t>Base Accounts. This is why the reconciliation to the Base Accounts is required on this schedule.</t>
    </r>
  </si>
  <si>
    <r>
      <t xml:space="preserve">A copy of this workpaper is to be produced for each </t>
    </r>
    <r>
      <rPr>
        <b/>
        <i/>
        <sz val="10"/>
        <rFont val="Calibri"/>
        <family val="2"/>
        <scheme val="minor"/>
      </rPr>
      <t>Causal</t>
    </r>
    <r>
      <rPr>
        <b/>
        <sz val="10"/>
        <rFont val="Calibri"/>
        <family val="2"/>
        <scheme val="minor"/>
      </rPr>
      <t xml:space="preserve"> basis that has been used to allocate costs between </t>
    </r>
    <r>
      <rPr>
        <b/>
        <i/>
        <sz val="10"/>
        <rFont val="Calibri"/>
        <family val="2"/>
        <scheme val="minor"/>
      </rPr>
      <t>Business Segments</t>
    </r>
    <r>
      <rPr>
        <b/>
        <sz val="10"/>
        <rFont val="Calibri"/>
        <family val="2"/>
        <scheme val="minor"/>
      </rPr>
      <t>.</t>
    </r>
  </si>
  <si>
    <r>
      <t xml:space="preserve">-   the </t>
    </r>
    <r>
      <rPr>
        <b/>
        <i/>
        <sz val="10"/>
        <rFont val="Calibri"/>
        <family val="2"/>
        <scheme val="minor"/>
      </rPr>
      <t>Account Headings</t>
    </r>
    <r>
      <rPr>
        <b/>
        <sz val="10"/>
        <rFont val="Calibri"/>
        <family val="2"/>
        <scheme val="minor"/>
      </rPr>
      <t xml:space="preserve"> and the amounts subject to this </t>
    </r>
    <r>
      <rPr>
        <b/>
        <i/>
        <sz val="10"/>
        <rFont val="Calibri"/>
        <family val="2"/>
        <scheme val="minor"/>
      </rPr>
      <t>Causal</t>
    </r>
    <r>
      <rPr>
        <b/>
        <sz val="10"/>
        <rFont val="Calibri"/>
        <family val="2"/>
        <scheme val="minor"/>
      </rPr>
      <t xml:space="preserve"> basis; and</t>
    </r>
  </si>
  <si>
    <r>
      <t xml:space="preserve">-   the </t>
    </r>
    <r>
      <rPr>
        <b/>
        <i/>
        <sz val="10"/>
        <rFont val="Calibri"/>
        <family val="2"/>
        <scheme val="minor"/>
      </rPr>
      <t>description and quanta of allocator that has been used</t>
    </r>
  </si>
  <si>
    <r>
      <t xml:space="preserve">For each </t>
    </r>
    <r>
      <rPr>
        <b/>
        <i/>
        <sz val="10"/>
        <rFont val="Calibri"/>
        <family val="2"/>
        <scheme val="minor"/>
      </rPr>
      <t>Account Heading</t>
    </r>
    <r>
      <rPr>
        <i/>
        <sz val="10"/>
        <rFont val="Calibri"/>
        <family val="2"/>
        <scheme val="minor"/>
      </rPr>
      <t xml:space="preserve"> that has been </t>
    </r>
  </si>
  <si>
    <r>
      <t xml:space="preserve">A copy of this workpaper is to be produced for each </t>
    </r>
    <r>
      <rPr>
        <b/>
        <i/>
        <sz val="10"/>
        <rFont val="Calibri"/>
        <family val="2"/>
        <scheme val="minor"/>
      </rPr>
      <t>Non-causal</t>
    </r>
    <r>
      <rPr>
        <b/>
        <sz val="10"/>
        <rFont val="Calibri"/>
        <family val="2"/>
        <scheme val="minor"/>
      </rPr>
      <t xml:space="preserve"> basis that has been used to
 allocate costs between </t>
    </r>
    <r>
      <rPr>
        <b/>
        <i/>
        <sz val="10"/>
        <rFont val="Calibri"/>
        <family val="2"/>
        <scheme val="minor"/>
      </rPr>
      <t>Business Segments.</t>
    </r>
  </si>
  <si>
    <r>
      <t xml:space="preserve">2.  Complete the table set out below to indicate the </t>
    </r>
    <r>
      <rPr>
        <b/>
        <i/>
        <sz val="10"/>
        <rFont val="Calibri"/>
        <family val="2"/>
        <scheme val="minor"/>
      </rPr>
      <t>Account Headings</t>
    </r>
    <r>
      <rPr>
        <b/>
        <sz val="10"/>
        <rFont val="Calibri"/>
        <family val="2"/>
        <scheme val="minor"/>
      </rPr>
      <t xml:space="preserve"> and the 
amounts subject to this non-causal basis.</t>
    </r>
  </si>
  <si>
    <r>
      <t xml:space="preserve">(List all </t>
    </r>
    <r>
      <rPr>
        <b/>
        <i/>
        <sz val="10"/>
        <rFont val="Calibri"/>
        <family val="2"/>
        <scheme val="minor"/>
      </rPr>
      <t>Account Headings</t>
    </r>
    <r>
      <rPr>
        <i/>
        <sz val="10"/>
        <rFont val="Calibri"/>
        <family val="2"/>
        <scheme val="minor"/>
      </rPr>
      <t xml:space="preserve"> that 
have been allocated on this basis)</t>
    </r>
  </si>
  <si>
    <r>
      <t xml:space="preserve">6.  Date on which the </t>
    </r>
    <r>
      <rPr>
        <b/>
        <i/>
        <sz val="10"/>
        <rFont val="Calibri"/>
        <family val="2"/>
        <scheme val="minor"/>
      </rPr>
      <t>Commission/AER</t>
    </r>
    <r>
      <rPr>
        <b/>
        <sz val="10"/>
        <rFont val="Calibri"/>
        <family val="2"/>
        <scheme val="minor"/>
      </rPr>
      <t xml:space="preserve"> granted approval:</t>
    </r>
  </si>
  <si>
    <r>
      <t xml:space="preserve">       </t>
    </r>
    <r>
      <rPr>
        <b/>
        <sz val="10"/>
        <rFont val="Calibri"/>
        <family val="2"/>
        <scheme val="minor"/>
      </rPr>
      <t>by transmission customers</t>
    </r>
  </si>
  <si>
    <r>
      <t xml:space="preserve">     </t>
    </r>
    <r>
      <rPr>
        <b/>
        <sz val="10"/>
        <rFont val="Calibri"/>
        <family val="2"/>
        <scheme val="minor"/>
      </rPr>
      <t>Total Reduction</t>
    </r>
  </si>
  <si>
    <r>
      <t xml:space="preserve">     </t>
    </r>
    <r>
      <rPr>
        <b/>
        <sz val="10"/>
        <rFont val="Calibri"/>
        <family val="2"/>
        <scheme val="minor"/>
      </rPr>
      <t>Total Recovery</t>
    </r>
  </si>
  <si>
    <r>
      <t xml:space="preserve">In addition it is mandatory to produce for each item that has been allocated to the </t>
    </r>
    <r>
      <rPr>
        <b/>
        <i/>
        <sz val="10"/>
        <rFont val="Calibri"/>
        <family val="2"/>
        <scheme val="minor"/>
      </rPr>
      <t xml:space="preserve">Prescribed Services </t>
    </r>
  </si>
  <si>
    <r>
      <t xml:space="preserve">The basis of attribution of provisions to the </t>
    </r>
    <r>
      <rPr>
        <b/>
        <i/>
        <sz val="10"/>
        <rFont val="Calibri"/>
        <family val="2"/>
        <scheme val="minor"/>
      </rPr>
      <t>Prescribed Services Segment</t>
    </r>
    <r>
      <rPr>
        <sz val="10"/>
        <rFont val="Calibri"/>
        <family val="2"/>
        <scheme val="minor"/>
      </rPr>
      <t xml:space="preserve">, should follow the attribution of the </t>
    </r>
  </si>
  <si>
    <r>
      <t>expenses to which they relate. Taxation, interest and dividend provisions should be attributed  to the</t>
    </r>
    <r>
      <rPr>
        <b/>
        <i/>
        <sz val="10"/>
        <rFont val="Calibri"/>
        <family val="2"/>
        <scheme val="minor"/>
      </rPr>
      <t xml:space="preserve"> Not Allocated Segment</t>
    </r>
    <r>
      <rPr>
        <i/>
        <sz val="10"/>
        <rFont val="Calibri"/>
        <family val="2"/>
        <scheme val="minor"/>
      </rPr>
      <t>.</t>
    </r>
  </si>
  <si>
    <r>
      <t xml:space="preserve">Useful life remaining (years after </t>
    </r>
    <r>
      <rPr>
        <b/>
        <i/>
        <sz val="10"/>
        <color indexed="9"/>
        <rFont val="Calibri"/>
        <family val="2"/>
        <scheme val="minor"/>
      </rPr>
      <t>Regulatory Accounting Date</t>
    </r>
    <r>
      <rPr>
        <b/>
        <sz val="10"/>
        <color indexed="9"/>
        <rFont val="Calibri"/>
        <family val="2"/>
        <scheme val="minor"/>
      </rPr>
      <t>)</t>
    </r>
  </si>
  <si>
    <r>
      <t xml:space="preserve"> Discretionary Heading for each </t>
    </r>
    <r>
      <rPr>
        <b/>
        <i/>
        <sz val="10"/>
        <color indexed="9"/>
        <rFont val="Calibri"/>
        <family val="2"/>
        <scheme val="minor"/>
      </rPr>
      <t xml:space="preserve">Material Provision </t>
    </r>
  </si>
  <si>
    <r>
      <t xml:space="preserve">In addition it is mandatory to produce for each item that has been allocated to the </t>
    </r>
    <r>
      <rPr>
        <b/>
        <i/>
        <sz val="10"/>
        <rFont val="Calibri"/>
        <family val="2"/>
        <scheme val="minor"/>
      </rPr>
      <t>Prescribed Services Segment</t>
    </r>
    <r>
      <rPr>
        <sz val="10"/>
        <rFont val="Calibri"/>
        <family val="2"/>
        <scheme val="minor"/>
      </rPr>
      <t xml:space="preserve"> a</t>
    </r>
  </si>
  <si>
    <r>
      <t xml:space="preserve">The basis of attribution of provisions to the </t>
    </r>
    <r>
      <rPr>
        <b/>
        <i/>
        <sz val="10"/>
        <rFont val="Calibri"/>
        <family val="2"/>
        <scheme val="minor"/>
      </rPr>
      <t>Prescribed Services Segment</t>
    </r>
    <r>
      <rPr>
        <sz val="10"/>
        <rFont val="Calibri"/>
        <family val="2"/>
        <scheme val="minor"/>
      </rPr>
      <t>, should follow the attribution of the expenses to</t>
    </r>
  </si>
  <si>
    <r>
      <t>which they relate. Taxation, interest and dividend provisions should be attributed  to the</t>
    </r>
    <r>
      <rPr>
        <b/>
        <i/>
        <sz val="10"/>
        <rFont val="Calibri"/>
        <family val="2"/>
        <scheme val="minor"/>
      </rPr>
      <t xml:space="preserve"> Not Allocated Segment</t>
    </r>
    <r>
      <rPr>
        <i/>
        <sz val="10"/>
        <rFont val="Calibri"/>
        <family val="2"/>
        <scheme val="minor"/>
      </rPr>
      <t>.</t>
    </r>
  </si>
  <si>
    <r>
      <t>$</t>
    </r>
    <r>
      <rPr>
        <u/>
        <sz val="10"/>
        <rFont val="Calibri"/>
        <family val="2"/>
        <scheme val="minor"/>
      </rPr>
      <t>+</t>
    </r>
  </si>
  <si>
    <r>
      <rPr>
        <b/>
        <sz val="10"/>
        <rFont val="Calibri"/>
        <family val="2"/>
        <scheme val="minor"/>
      </rPr>
      <t>Notes</t>
    </r>
    <r>
      <rPr>
        <sz val="10"/>
        <rFont val="Calibri"/>
        <family val="2"/>
        <scheme val="minor"/>
      </rPr>
      <t xml:space="preserve">: 
 - Exclude half year rate of return. Inputs are assumed to be in middle of year terms because actual capex is reported evenly over a financial year.
- The asset classes inputed by each TNSP must be the same as those used in the RFM/PTRM.
-  Yr -1 is the final year of the previous regulatory control period.
 - Capex should be adjusted for any movements in capitalised provisions and be net of customer contributions. Where relevant please note the amount of any customer contributions excluded. 
- TNSPs are to update capex as incurred for previous years of the regulatory control period to reflect any movements that may have occurred (e.g. due to the final commissioning of assets). When this information is updated TNSPs must also note the reason for the movement.
- Where capex related to Network Capability Incentive Parameter Action Plan (NCIPAP) projects has been incurred and reported across asset classes, the total amount for each project should be noted.
</t>
    </r>
  </si>
  <si>
    <r>
      <rPr>
        <b/>
        <sz val="10"/>
        <rFont val="Calibri"/>
        <family val="2"/>
        <scheme val="minor"/>
      </rPr>
      <t>Notes</t>
    </r>
    <r>
      <rPr>
        <sz val="10"/>
        <rFont val="Calibri"/>
        <family val="2"/>
        <scheme val="minor"/>
      </rPr>
      <t xml:space="preserve">: 
- Exclude half year rate of return. Inputs are assumed to be in middle of year terms because actual disposal is reported evenly over a financial year.
- The asset classes inputed by each TNSP must be the same as those used in the RFM/PTRM.
-  Yr -1 is the final year of the previous regulatory control period.
</t>
    </r>
  </si>
  <si>
    <r>
      <rPr>
        <b/>
        <sz val="10"/>
        <rFont val="Calibri"/>
        <family val="2"/>
        <scheme val="minor"/>
      </rPr>
      <t>Notes</t>
    </r>
    <r>
      <rPr>
        <sz val="10"/>
        <rFont val="Calibri"/>
        <family val="2"/>
        <scheme val="minor"/>
      </rPr>
      <t xml:space="preserve">: 
 - Exclude half year rate of return. Inputs are assumed to be in middle of year terms because actual capex is reported evenly over a financial year.
- The asset classes inputed by each TNSP must be the same as those used in the RFM/PTRM.
-  Yr -1 is the final year of the previous regulatory control period.
 -  Capex should be adjusted for any movements in capitalised provisions and be net of customer contributions. Where relevant please note the amount of any customer contributions excluded.
- Where capex related to Network Capability Incentive Parameter Action Plan (NCIPAP) projects has been incurred and reported across asset classes, the total amount for each project should be noted.
 </t>
    </r>
  </si>
  <si>
    <t>1.   Non-causal basis of allocation for corporate overhead</t>
  </si>
  <si>
    <t>1.   Causal basis of allocation - network overheads and some corporate overheads</t>
  </si>
  <si>
    <t>Actual Gross NCIPAP Capital Expenditure – As Incurred ($m Nominal)</t>
  </si>
  <si>
    <t>2013-14</t>
  </si>
  <si>
    <t>2015-16</t>
  </si>
  <si>
    <t>2016-17</t>
  </si>
  <si>
    <t>2017-18</t>
  </si>
  <si>
    <t>2018-19</t>
  </si>
  <si>
    <t>Weather Station refurbishment program</t>
  </si>
  <si>
    <t>ND1351 Implementation of dynamic rating</t>
  </si>
  <si>
    <t>ND1363 TL Dead End Assembly Upgrade Prog Stg 2</t>
  </si>
  <si>
    <t>ND1364 Power Transformer Dynamic Rating Progra</t>
  </si>
  <si>
    <t>ND1366 Sheffield Sub 220kV K and L Bay Upgrade</t>
  </si>
  <si>
    <t>ND1367 Castle Forbes Bay Tee disconnector upgr</t>
  </si>
  <si>
    <t>Actual Gross NCIPAP Capital Expenditure – As commissioned ($m Nominal)</t>
  </si>
  <si>
    <t>Actual Gross NCIPAP Capital Expenditure – As Commissioned ($m Nominal)</t>
  </si>
  <si>
    <t>Actual Gross Capital Expenditure – As Incurred ($m Nominal) incl NCIPAP</t>
  </si>
  <si>
    <t>Actual Gross Capital Expenditure – As Commissioned ($m Nominal) incl NCIPAP</t>
  </si>
  <si>
    <t>Dr Dan Norton AO</t>
  </si>
  <si>
    <t>Other pass through</t>
  </si>
  <si>
    <t>Net load export charge</t>
  </si>
  <si>
    <t>Dec 2013 qtr</t>
  </si>
  <si>
    <t>ND1346 George Town Automatic Voltage Control</t>
  </si>
  <si>
    <t>ND1365 Line Fault Indicator Comms Program</t>
  </si>
  <si>
    <t>ND1372 Modern fault location functionality</t>
  </si>
  <si>
    <t>Rocherlea Accomodation Upgrade</t>
  </si>
  <si>
    <t>Ajilis</t>
  </si>
  <si>
    <t>Ms Joanne Doyle</t>
  </si>
  <si>
    <t>Regulated Transmission Charges</t>
  </si>
  <si>
    <t>Regulated Distribution Charges</t>
  </si>
  <si>
    <t>Customer Contributions</t>
  </si>
  <si>
    <t>Compliance and Risk - Asset allocation</t>
  </si>
  <si>
    <t>AER Final Decision PTRM, 2016</t>
  </si>
  <si>
    <t>The regulatory financial statements and other statements, schedules and work papers set out on pages 1 to 24 are drawn up to present fairly as required by the Australian Energy Regulator's (AER's) Transmission Network Service Providers Information Guideline issued April 2015, including:</t>
  </si>
  <si>
    <t>for the period ended: 30 June 2018</t>
  </si>
  <si>
    <t>Base Data</t>
  </si>
  <si>
    <t>Dec 2016 qtr</t>
  </si>
  <si>
    <t>Other services</t>
  </si>
  <si>
    <t>ND1246 Substandard Clearances Rectification</t>
  </si>
  <si>
    <t>for the year ended 30 June 2019</t>
  </si>
  <si>
    <t>© Tasmanian Networks Pty Ltd 2019</t>
  </si>
  <si>
    <t>The accounting policies adopted for TasNetworks' Transmission Network Service Provider Regulatory Financial Statements are the same as those identified in our audited financial report for the year ended 30 June 2019 with the following exceptions:</t>
  </si>
  <si>
    <t>for the period ended: 30 June 2019</t>
  </si>
  <si>
    <t>M/269443</t>
  </si>
  <si>
    <t>VOC - Transitional Customer Service Platform</t>
  </si>
  <si>
    <t>The results of each business segment for the regulatory accounting period ended 30 June 2019.</t>
  </si>
  <si>
    <t>Information concerning the state of affairs at 30 June 2019, of each business segment.</t>
  </si>
  <si>
    <t>XX October 2019</t>
  </si>
  <si>
    <t>Journals 1-80 have been provided in previous years regulatory financial statements.</t>
  </si>
  <si>
    <t>(Self Insurance allowance for the year 2018-19)</t>
  </si>
  <si>
    <t>Maintenance Support</t>
  </si>
  <si>
    <t>Network Monitoring &amp; Control</t>
  </si>
  <si>
    <t>Transmission RIN</t>
  </si>
  <si>
    <t>2018/19</t>
  </si>
  <si>
    <t>STPIS</t>
  </si>
  <si>
    <t>(Difference in depreciation and amortisation for regulatory purposes 2018-19)</t>
  </si>
  <si>
    <t xml:space="preserve">DISAGG Aloc1 </t>
  </si>
  <si>
    <t>Maintenance Support - Direct Hours</t>
  </si>
  <si>
    <t>Network Operations - ABC Survey</t>
  </si>
  <si>
    <t>Asset management support - ABC Survey</t>
  </si>
  <si>
    <t>Financial Modelling - ABC Survey</t>
  </si>
  <si>
    <t>Regulation - ABC Survey</t>
  </si>
  <si>
    <t>Data Centres - ABC Survey</t>
  </si>
  <si>
    <t>Rev Reset - ABC Survey</t>
  </si>
  <si>
    <t>Where a cost driver has been identified (above) the costs have been allocated based on the cost driver.</t>
  </si>
  <si>
    <t xml:space="preserve">(c) </t>
  </si>
  <si>
    <t>Other contributions</t>
  </si>
  <si>
    <t xml:space="preserve">To derecognise the accrual for expected recovery from customer for damage to network assets. </t>
  </si>
  <si>
    <t>81</t>
  </si>
  <si>
    <t>82</t>
  </si>
  <si>
    <t>Other revenue received for recovery of operational costs such as damage to assets are deducted off the cost of repairs upon receipt as opposed to being treated as revenue on an accrual basis.</t>
  </si>
  <si>
    <t>TasNetworks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</si>
</sst>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_(&quot;$&quot;* #,##0.00_);_(&quot;$&quot;* \(#,##0.00\);_(&quot;$&quot;* &quot;-&quot;??_);_(@_)"/>
    <numFmt numFmtId="165" formatCode="_(* #,##0.00_);_(* \(#,##0.00\);_(* &quot;-&quot;??_);_(@_)"/>
    <numFmt numFmtId="166" formatCode="_(* #,##0_);_(* \(#,##0\);_(* &quot;-&quot;_);_(@_)"/>
    <numFmt numFmtId="167" formatCode="_(&quot;$&quot;* #,##0_);_(&quot;$&quot;* \(#,##0\);_(&quot;$&quot;* &quot;-&quot;_);_(@_)"/>
    <numFmt numFmtId="168" formatCode="0.0000"/>
    <numFmt numFmtId="169" formatCode="0.0"/>
    <numFmt numFmtId="170" formatCode="_(* #,##0_);_(* \(#,##0\);_(* &quot;-&quot;??_);_(@_)"/>
    <numFmt numFmtId="171" formatCode="#,##0_);\(#,##0\);\-_)"/>
    <numFmt numFmtId="172" formatCode="[=0]&quot;&quot;;General"/>
    <numFmt numFmtId="173" formatCode="_-* #,##0.00_-;[Red]\(#,##0.00\)_-;_-* &quot;-&quot;??_-;_-@_-"/>
    <numFmt numFmtId="174" formatCode="_([$€-2]* #,##0.00_);_([$€-2]* \(#,##0.00\);_([$€-2]* &quot;-&quot;??_)"/>
    <numFmt numFmtId="175" formatCode="0.000"/>
  </numFmts>
  <fonts count="61">
    <font>
      <sz val="10"/>
      <name val="Arial"/>
    </font>
    <font>
      <sz val="10"/>
      <name val="Arial"/>
      <family val="2"/>
    </font>
    <font>
      <u/>
      <sz val="10"/>
      <color indexed="12"/>
      <name val="MS Sans Serif"/>
      <family val="2"/>
    </font>
    <font>
      <sz val="8"/>
      <name val="Arial"/>
      <family val="2"/>
    </font>
    <font>
      <sz val="10"/>
      <name val="Palatino"/>
      <family val="1"/>
    </font>
    <font>
      <sz val="8"/>
      <name val="Palatino"/>
      <family val="1"/>
    </font>
    <font>
      <b/>
      <sz val="11"/>
      <color rgb="FF000080"/>
      <name val="Arial"/>
      <family val="2"/>
    </font>
    <font>
      <b/>
      <sz val="10"/>
      <color rgb="FF000080"/>
      <name val="Arial"/>
      <family val="2"/>
    </font>
    <font>
      <b/>
      <sz val="11"/>
      <color rgb="FF333399"/>
      <name val="Arial"/>
      <family val="2"/>
    </font>
    <font>
      <sz val="10"/>
      <name val="Arial"/>
      <family val="2"/>
    </font>
    <font>
      <sz val="10"/>
      <name val="Calibri"/>
      <family val="2"/>
      <scheme val="minor"/>
    </font>
    <font>
      <sz val="11"/>
      <color theme="0"/>
      <name val="Calibri"/>
      <family val="2"/>
      <scheme val="minor"/>
    </font>
    <font>
      <sz val="10"/>
      <name val="Helv"/>
      <charset val="204"/>
    </font>
    <font>
      <sz val="14"/>
      <name val="System"/>
      <family val="2"/>
    </font>
    <font>
      <sz val="12"/>
      <name val="Arial"/>
      <family val="2"/>
    </font>
    <font>
      <b/>
      <sz val="16"/>
      <color rgb="FFFFFFFF"/>
      <name val="Arial"/>
      <family val="2"/>
    </font>
    <font>
      <sz val="10"/>
      <name val="Arial"/>
      <family val="2"/>
    </font>
    <font>
      <b/>
      <sz val="14"/>
      <color indexed="18"/>
      <name val="Calibri"/>
      <family val="2"/>
      <scheme val="minor"/>
    </font>
    <font>
      <sz val="14"/>
      <color indexed="18"/>
      <name val="Calibri"/>
      <family val="2"/>
      <scheme val="minor"/>
    </font>
    <font>
      <sz val="11"/>
      <name val="Calibri"/>
      <family val="2"/>
      <scheme val="minor"/>
    </font>
    <font>
      <sz val="12"/>
      <name val="Calibri"/>
      <family val="2"/>
      <scheme val="minor"/>
    </font>
    <font>
      <b/>
      <sz val="12"/>
      <color rgb="FF000080"/>
      <name val="Calibri"/>
      <family val="2"/>
      <scheme val="minor"/>
    </font>
    <font>
      <b/>
      <sz val="10"/>
      <name val="Calibri"/>
      <family val="2"/>
      <scheme val="minor"/>
    </font>
    <font>
      <b/>
      <sz val="16"/>
      <color indexed="18"/>
      <name val="Calibri"/>
      <family val="2"/>
      <scheme val="minor"/>
    </font>
    <font>
      <sz val="18"/>
      <name val="Calibri"/>
      <family val="2"/>
      <scheme val="minor"/>
    </font>
    <font>
      <sz val="30"/>
      <name val="Calibri"/>
      <family val="2"/>
      <scheme val="minor"/>
    </font>
    <font>
      <sz val="17"/>
      <name val="Calibri"/>
      <family val="2"/>
      <scheme val="minor"/>
    </font>
    <font>
      <sz val="24"/>
      <name val="Calibri"/>
      <family val="2"/>
      <scheme val="minor"/>
    </font>
    <font>
      <i/>
      <sz val="11"/>
      <name val="Calibri"/>
      <family val="2"/>
      <scheme val="minor"/>
    </font>
    <font>
      <i/>
      <sz val="10"/>
      <name val="Calibri"/>
      <family val="2"/>
      <scheme val="minor"/>
    </font>
    <font>
      <b/>
      <sz val="11"/>
      <color indexed="51"/>
      <name val="Calibri"/>
      <family val="2"/>
      <scheme val="minor"/>
    </font>
    <font>
      <b/>
      <sz val="10"/>
      <color indexed="9"/>
      <name val="Calibri"/>
      <family val="2"/>
      <scheme val="minor"/>
    </font>
    <font>
      <u/>
      <sz val="10"/>
      <color indexed="12"/>
      <name val="Calibri"/>
      <family val="2"/>
      <scheme val="minor"/>
    </font>
    <font>
      <u/>
      <sz val="10"/>
      <name val="Calibri"/>
      <family val="2"/>
      <scheme val="minor"/>
    </font>
    <font>
      <sz val="8"/>
      <name val="Calibri"/>
      <family val="2"/>
      <scheme val="minor"/>
    </font>
    <font>
      <u/>
      <sz val="8"/>
      <color indexed="12"/>
      <name val="Calibri"/>
      <family val="2"/>
      <scheme val="minor"/>
    </font>
    <font>
      <b/>
      <sz val="11"/>
      <name val="Calibri"/>
      <family val="2"/>
      <scheme val="minor"/>
    </font>
    <font>
      <b/>
      <sz val="12"/>
      <color indexed="51"/>
      <name val="Calibri"/>
      <family val="2"/>
      <scheme val="minor"/>
    </font>
    <font>
      <b/>
      <i/>
      <sz val="10"/>
      <name val="Calibri"/>
      <family val="2"/>
      <scheme val="minor"/>
    </font>
    <font>
      <sz val="10"/>
      <color indexed="18"/>
      <name val="Calibri"/>
      <family val="2"/>
      <scheme val="minor"/>
    </font>
    <font>
      <sz val="10"/>
      <color indexed="51"/>
      <name val="Calibri"/>
      <family val="2"/>
      <scheme val="minor"/>
    </font>
    <font>
      <b/>
      <sz val="14"/>
      <color indexed="9"/>
      <name val="Calibri"/>
      <family val="2"/>
      <scheme val="minor"/>
    </font>
    <font>
      <sz val="14"/>
      <color indexed="9"/>
      <name val="Calibri"/>
      <family val="2"/>
      <scheme val="minor"/>
    </font>
    <font>
      <b/>
      <sz val="12"/>
      <color indexed="9"/>
      <name val="Calibri"/>
      <family val="2"/>
      <scheme val="minor"/>
    </font>
    <font>
      <sz val="10"/>
      <color indexed="9"/>
      <name val="Calibri"/>
      <family val="2"/>
      <scheme val="minor"/>
    </font>
    <font>
      <b/>
      <i/>
      <sz val="10"/>
      <color indexed="9"/>
      <name val="Calibri"/>
      <family val="2"/>
      <scheme val="minor"/>
    </font>
    <font>
      <i/>
      <sz val="10"/>
      <color indexed="9"/>
      <name val="Calibri"/>
      <family val="2"/>
      <scheme val="minor"/>
    </font>
    <font>
      <b/>
      <sz val="14"/>
      <color indexed="62"/>
      <name val="Calibri"/>
      <family val="2"/>
      <scheme val="minor"/>
    </font>
    <font>
      <sz val="10"/>
      <color indexed="62"/>
      <name val="Calibri"/>
      <family val="2"/>
      <scheme val="minor"/>
    </font>
    <font>
      <sz val="10"/>
      <color indexed="8"/>
      <name val="Calibri"/>
      <family val="2"/>
      <scheme val="minor"/>
    </font>
    <font>
      <b/>
      <sz val="12"/>
      <color indexed="8"/>
      <name val="Calibri"/>
      <family val="2"/>
      <scheme val="minor"/>
    </font>
    <font>
      <sz val="22"/>
      <name val="Calibri"/>
      <family val="2"/>
      <scheme val="minor"/>
    </font>
    <font>
      <sz val="20"/>
      <name val="Calibri"/>
      <family val="2"/>
      <scheme val="minor"/>
    </font>
    <font>
      <b/>
      <sz val="12"/>
      <name val="Calibri"/>
      <family val="2"/>
      <scheme val="minor"/>
    </font>
    <font>
      <b/>
      <u/>
      <sz val="10"/>
      <name val="Calibri"/>
      <family val="2"/>
      <scheme val="minor"/>
    </font>
    <font>
      <b/>
      <sz val="10"/>
      <color indexed="8"/>
      <name val="Calibri"/>
      <family val="2"/>
      <scheme val="minor"/>
    </font>
    <font>
      <b/>
      <u/>
      <sz val="10"/>
      <color indexed="9"/>
      <name val="Calibri"/>
      <family val="2"/>
      <scheme val="minor"/>
    </font>
    <font>
      <sz val="10"/>
      <color indexed="46"/>
      <name val="Calibri"/>
      <family val="2"/>
      <scheme val="minor"/>
    </font>
    <font>
      <b/>
      <sz val="10"/>
      <color theme="0"/>
      <name val="Calibri"/>
      <family val="2"/>
      <scheme val="minor"/>
    </font>
    <font>
      <u/>
      <sz val="10"/>
      <color rgb="FF000080"/>
      <name val="Calibri"/>
      <family val="2"/>
      <scheme val="minor"/>
    </font>
    <font>
      <sz val="11"/>
      <color theme="0"/>
      <name val="Arial Black"/>
      <family val="2"/>
    </font>
  </fonts>
  <fills count="27">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18"/>
        <bgColor indexed="64"/>
      </patternFill>
    </fill>
    <fill>
      <patternFill patternType="mediumGray"/>
    </fill>
    <fill>
      <patternFill patternType="solid">
        <fgColor indexed="62"/>
        <bgColor indexed="64"/>
      </patternFill>
    </fill>
    <fill>
      <patternFill patternType="solid">
        <fgColor indexed="13"/>
        <bgColor indexed="64"/>
      </patternFill>
    </fill>
    <fill>
      <patternFill patternType="solid">
        <fgColor indexed="42"/>
        <bgColor indexed="64"/>
      </patternFill>
    </fill>
    <fill>
      <patternFill patternType="solid">
        <fgColor indexed="44"/>
        <bgColor indexed="64"/>
      </patternFill>
    </fill>
    <fill>
      <patternFill patternType="solid">
        <fgColor indexed="41"/>
        <bgColor indexed="64"/>
      </patternFill>
    </fill>
    <fill>
      <patternFill patternType="solid">
        <fgColor indexed="47"/>
        <bgColor indexed="64"/>
      </patternFill>
    </fill>
    <fill>
      <patternFill patternType="solid">
        <fgColor indexed="45"/>
        <bgColor indexed="64"/>
      </patternFill>
    </fill>
    <fill>
      <patternFill patternType="solid">
        <fgColor indexed="50"/>
        <bgColor indexed="64"/>
      </patternFill>
    </fill>
    <fill>
      <patternFill patternType="solid">
        <fgColor indexed="22"/>
        <bgColor indexed="64"/>
      </patternFill>
    </fill>
    <fill>
      <patternFill patternType="solid">
        <fgColor rgb="FFFFFFFF"/>
        <bgColor rgb="FF000000"/>
      </patternFill>
    </fill>
    <fill>
      <patternFill patternType="solid">
        <fgColor rgb="FF000080"/>
        <bgColor rgb="FF000000"/>
      </patternFill>
    </fill>
    <fill>
      <patternFill patternType="solid">
        <fgColor rgb="FFCCFFFF"/>
        <bgColor indexed="64"/>
      </patternFill>
    </fill>
    <fill>
      <patternFill patternType="solid">
        <fgColor rgb="FFFFCC99"/>
        <bgColor indexed="64"/>
      </patternFill>
    </fill>
    <fill>
      <patternFill patternType="solid">
        <fgColor theme="0" tint="-0.14996795556505021"/>
        <bgColor indexed="64"/>
      </patternFill>
    </fill>
    <fill>
      <patternFill patternType="solid">
        <fgColor rgb="FFFF99CC"/>
        <bgColor indexed="64"/>
      </patternFill>
    </fill>
    <fill>
      <patternFill patternType="solid">
        <fgColor theme="0" tint="-0.14999847407452621"/>
        <bgColor indexed="64"/>
      </patternFill>
    </fill>
    <fill>
      <patternFill patternType="solid">
        <fgColor rgb="FF99CCFF"/>
        <bgColor indexed="64"/>
      </patternFill>
    </fill>
    <fill>
      <patternFill patternType="solid">
        <fgColor rgb="FF808080"/>
        <bgColor rgb="FF000000"/>
      </patternFill>
    </fill>
    <fill>
      <patternFill patternType="solid">
        <fgColor theme="1" tint="0.24994659260841701"/>
        <bgColor indexed="64"/>
      </patternFill>
    </fill>
    <fill>
      <patternFill patternType="solid">
        <fgColor theme="1"/>
        <bgColor indexed="64"/>
      </patternFill>
    </fill>
    <fill>
      <patternFill patternType="solid">
        <fgColor theme="5"/>
      </patternFill>
    </fill>
  </fills>
  <borders count="53">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thin">
        <color theme="0"/>
      </left>
      <right style="thin">
        <color theme="0"/>
      </right>
      <top style="thin">
        <color theme="0"/>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58">
    <xf numFmtId="0" fontId="0" fillId="0" borderId="0"/>
    <xf numFmtId="165" fontId="4" fillId="0" borderId="0" applyFont="0" applyFill="0" applyBorder="0" applyAlignment="0" applyProtection="0"/>
    <xf numFmtId="0" fontId="2" fillId="0" borderId="0" applyNumberFormat="0" applyFill="0" applyBorder="0" applyAlignment="0" applyProtection="0"/>
    <xf numFmtId="0" fontId="4" fillId="0" borderId="0"/>
    <xf numFmtId="0" fontId="1" fillId="0" borderId="0"/>
    <xf numFmtId="165" fontId="9" fillId="0" borderId="0" applyFont="0" applyFill="0" applyBorder="0" applyAlignment="0" applyProtection="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73" fontId="3" fillId="0" borderId="0"/>
    <xf numFmtId="173" fontId="3" fillId="0" borderId="0"/>
    <xf numFmtId="166" fontId="1" fillId="14" borderId="0" applyNumberFormat="0" applyFont="0" applyBorder="0" applyAlignment="0">
      <alignment horizontal="right"/>
    </xf>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applyFill="0"/>
    <xf numFmtId="37" fontId="14" fillId="3" borderId="0" applyFill="0"/>
    <xf numFmtId="0" fontId="1" fillId="0" borderId="0"/>
    <xf numFmtId="37" fontId="14" fillId="3" borderId="0" applyFill="0"/>
    <xf numFmtId="0" fontId="1" fillId="0" borderId="0"/>
    <xf numFmtId="174" fontId="1" fillId="0" borderId="0"/>
    <xf numFmtId="0" fontId="1" fillId="0" borderId="0"/>
    <xf numFmtId="37" fontId="14" fillId="3" borderId="0" applyFill="0"/>
    <xf numFmtId="37" fontId="14" fillId="3" borderId="0" applyFill="0"/>
    <xf numFmtId="0" fontId="14" fillId="0" borderId="0"/>
    <xf numFmtId="0" fontId="15" fillId="23" borderId="0" applyAlignment="0">
      <alignment horizontal="left" vertical="center"/>
    </xf>
    <xf numFmtId="0" fontId="11" fillId="24" borderId="47">
      <alignment horizontal="center" vertical="top" wrapText="1"/>
    </xf>
    <xf numFmtId="9" fontId="16" fillId="0" borderId="0" applyFont="0" applyFill="0" applyBorder="0" applyAlignment="0" applyProtection="0"/>
    <xf numFmtId="0" fontId="1" fillId="0" borderId="0"/>
    <xf numFmtId="0" fontId="1" fillId="0" borderId="0"/>
    <xf numFmtId="0" fontId="11" fillId="26" borderId="0" applyNumberFormat="0" applyBorder="0" applyAlignment="0" applyProtection="0"/>
  </cellStyleXfs>
  <cellXfs count="981">
    <xf numFmtId="0" fontId="0" fillId="0" borderId="0" xfId="0"/>
    <xf numFmtId="0" fontId="10" fillId="0" borderId="0" xfId="0" applyFont="1"/>
    <xf numFmtId="0" fontId="19" fillId="0" borderId="0" xfId="0" applyFont="1"/>
    <xf numFmtId="0" fontId="20" fillId="0" borderId="0" xfId="0" applyFont="1"/>
    <xf numFmtId="0" fontId="21" fillId="0" borderId="0" xfId="0" applyFont="1"/>
    <xf numFmtId="0" fontId="22" fillId="0" borderId="0" xfId="0" applyFont="1"/>
    <xf numFmtId="0" fontId="10" fillId="0" borderId="0" xfId="0" applyFont="1" applyAlignment="1"/>
    <xf numFmtId="0" fontId="24" fillId="0" borderId="0" xfId="0" applyFont="1"/>
    <xf numFmtId="0" fontId="10" fillId="0" borderId="0" xfId="0" applyFont="1" applyAlignment="1">
      <alignment horizontal="left" wrapText="1"/>
    </xf>
    <xf numFmtId="0" fontId="10" fillId="0" borderId="0" xfId="0" applyFont="1" applyAlignment="1">
      <alignment wrapText="1"/>
    </xf>
    <xf numFmtId="0" fontId="10" fillId="0" borderId="0" xfId="0" applyFont="1" applyAlignment="1">
      <alignment vertical="top"/>
    </xf>
    <xf numFmtId="0" fontId="10" fillId="0" borderId="0" xfId="0" applyFont="1" applyAlignment="1">
      <alignment horizontal="left" vertical="top"/>
    </xf>
    <xf numFmtId="0" fontId="20" fillId="0" borderId="0" xfId="0" applyFont="1" applyAlignment="1">
      <alignment horizontal="center" vertical="top" wrapText="1"/>
    </xf>
    <xf numFmtId="0" fontId="20" fillId="0" borderId="0" xfId="0" applyFont="1" applyAlignment="1">
      <alignment horizontal="center"/>
    </xf>
    <xf numFmtId="0" fontId="20" fillId="0" borderId="0" xfId="0" applyFont="1" applyAlignment="1">
      <alignment wrapText="1"/>
    </xf>
    <xf numFmtId="0" fontId="20" fillId="0" borderId="0" xfId="0" applyFont="1" applyAlignment="1">
      <alignment horizontal="center" vertical="top"/>
    </xf>
    <xf numFmtId="0" fontId="25" fillId="0" borderId="0" xfId="0" applyFont="1" applyAlignment="1">
      <alignment horizontal="center"/>
    </xf>
    <xf numFmtId="0" fontId="26" fillId="0" borderId="0" xfId="0" applyFont="1" applyAlignment="1">
      <alignment horizontal="center"/>
    </xf>
    <xf numFmtId="0" fontId="19" fillId="2" borderId="0" xfId="0" applyFont="1" applyFill="1"/>
    <xf numFmtId="0" fontId="19" fillId="2" borderId="0" xfId="0" applyFont="1" applyFill="1" applyBorder="1"/>
    <xf numFmtId="0" fontId="28" fillId="2" borderId="48" xfId="3" quotePrefix="1" applyFont="1" applyFill="1" applyBorder="1" applyAlignment="1">
      <alignment horizontal="left"/>
    </xf>
    <xf numFmtId="167" fontId="19" fillId="2" borderId="49" xfId="3" applyNumberFormat="1" applyFont="1" applyFill="1" applyBorder="1"/>
    <xf numFmtId="0" fontId="19" fillId="2" borderId="49" xfId="3" applyFont="1" applyFill="1" applyBorder="1" applyAlignment="1">
      <alignment horizontal="center"/>
    </xf>
    <xf numFmtId="0" fontId="19" fillId="2" borderId="50" xfId="3" applyFont="1" applyFill="1" applyBorder="1"/>
    <xf numFmtId="0" fontId="29" fillId="2" borderId="5" xfId="3" quotePrefix="1" applyFont="1" applyFill="1" applyBorder="1" applyAlignment="1">
      <alignment horizontal="left"/>
    </xf>
    <xf numFmtId="167" fontId="30" fillId="2" borderId="0" xfId="3" applyNumberFormat="1" applyFont="1" applyFill="1" applyBorder="1" applyAlignment="1">
      <alignment horizontal="center"/>
    </xf>
    <xf numFmtId="0" fontId="10" fillId="2" borderId="0" xfId="3" applyFont="1" applyFill="1" applyBorder="1" applyAlignment="1">
      <alignment horizontal="center"/>
    </xf>
    <xf numFmtId="0" fontId="10" fillId="2" borderId="6" xfId="3" applyFont="1" applyFill="1" applyBorder="1"/>
    <xf numFmtId="0" fontId="10" fillId="2" borderId="5" xfId="3" applyFont="1" applyFill="1" applyBorder="1" applyAlignment="1">
      <alignment horizontal="left"/>
    </xf>
    <xf numFmtId="167" fontId="10" fillId="2" borderId="0" xfId="3" applyNumberFormat="1" applyFont="1" applyFill="1" applyBorder="1"/>
    <xf numFmtId="0" fontId="31" fillId="4" borderId="32" xfId="3" applyFont="1" applyFill="1" applyBorder="1" applyAlignment="1">
      <alignment horizontal="center" vertical="center"/>
    </xf>
    <xf numFmtId="167" fontId="31" fillId="4" borderId="33" xfId="3" applyNumberFormat="1" applyFont="1" applyFill="1" applyBorder="1" applyAlignment="1">
      <alignment horizontal="center" vertical="center"/>
    </xf>
    <xf numFmtId="0" fontId="31" fillId="4" borderId="33" xfId="3" applyFont="1" applyFill="1" applyBorder="1" applyAlignment="1">
      <alignment horizontal="center" vertical="center"/>
    </xf>
    <xf numFmtId="0" fontId="31" fillId="4" borderId="34" xfId="3" applyFont="1" applyFill="1" applyBorder="1" applyAlignment="1">
      <alignment horizontal="center" vertical="center"/>
    </xf>
    <xf numFmtId="0" fontId="31" fillId="0" borderId="37" xfId="3" applyFont="1" applyFill="1" applyBorder="1" applyAlignment="1">
      <alignment horizontal="center" vertical="center"/>
    </xf>
    <xf numFmtId="167" fontId="31" fillId="0" borderId="7" xfId="3" applyNumberFormat="1" applyFont="1" applyFill="1" applyBorder="1" applyAlignment="1">
      <alignment horizontal="center" vertical="center"/>
    </xf>
    <xf numFmtId="0" fontId="31" fillId="0" borderId="7" xfId="3" applyFont="1" applyFill="1" applyBorder="1" applyAlignment="1">
      <alignment horizontal="center" vertical="center"/>
    </xf>
    <xf numFmtId="0" fontId="31" fillId="0" borderId="12" xfId="3" applyFont="1" applyFill="1" applyBorder="1" applyAlignment="1">
      <alignment horizontal="center" vertical="center"/>
    </xf>
    <xf numFmtId="0" fontId="22" fillId="0" borderId="37" xfId="3" applyFont="1" applyFill="1" applyBorder="1" applyAlignment="1">
      <alignment horizontal="left" vertical="center"/>
    </xf>
    <xf numFmtId="167" fontId="22" fillId="0" borderId="7" xfId="3" applyNumberFormat="1" applyFont="1" applyFill="1" applyBorder="1" applyAlignment="1">
      <alignment horizontal="left" vertical="center"/>
    </xf>
    <xf numFmtId="0" fontId="22" fillId="0" borderId="7" xfId="3" applyFont="1" applyFill="1" applyBorder="1" applyAlignment="1">
      <alignment horizontal="left" vertical="center"/>
    </xf>
    <xf numFmtId="0" fontId="32" fillId="2" borderId="12" xfId="2" applyFont="1" applyFill="1" applyBorder="1" applyAlignment="1">
      <alignment horizontal="center"/>
    </xf>
    <xf numFmtId="167" fontId="22" fillId="0" borderId="19" xfId="3" applyNumberFormat="1" applyFont="1" applyFill="1" applyBorder="1" applyAlignment="1">
      <alignment horizontal="center" vertical="center"/>
    </xf>
    <xf numFmtId="0" fontId="22" fillId="0" borderId="19" xfId="3" applyFont="1" applyFill="1" applyBorder="1" applyAlignment="1">
      <alignment horizontal="center" vertical="center"/>
    </xf>
    <xf numFmtId="0" fontId="22" fillId="0" borderId="35" xfId="3" applyFont="1" applyFill="1" applyBorder="1" applyAlignment="1">
      <alignment horizontal="center" vertical="center"/>
    </xf>
    <xf numFmtId="0" fontId="22" fillId="2" borderId="7" xfId="3" applyFont="1" applyFill="1" applyBorder="1" applyAlignment="1"/>
    <xf numFmtId="0" fontId="22" fillId="2" borderId="9" xfId="3" applyFont="1" applyFill="1" applyBorder="1" applyAlignment="1"/>
    <xf numFmtId="0" fontId="33" fillId="2" borderId="36" xfId="3" applyFont="1" applyFill="1" applyBorder="1" applyAlignment="1">
      <alignment horizontal="center"/>
    </xf>
    <xf numFmtId="0" fontId="22" fillId="2" borderId="19" xfId="3" applyFont="1" applyFill="1" applyBorder="1" applyAlignment="1"/>
    <xf numFmtId="0" fontId="33" fillId="2" borderId="35" xfId="3" applyFont="1" applyFill="1" applyBorder="1" applyAlignment="1">
      <alignment horizontal="center"/>
    </xf>
    <xf numFmtId="0" fontId="10" fillId="2" borderId="19" xfId="3" applyFont="1" applyFill="1" applyBorder="1" applyAlignment="1"/>
    <xf numFmtId="0" fontId="33" fillId="2" borderId="12" xfId="3" applyFont="1" applyFill="1" applyBorder="1" applyAlignment="1">
      <alignment horizontal="center"/>
    </xf>
    <xf numFmtId="0" fontId="22" fillId="0" borderId="7" xfId="3" applyFont="1" applyFill="1" applyBorder="1" applyAlignment="1"/>
    <xf numFmtId="0" fontId="32" fillId="2" borderId="36" xfId="2" applyFont="1" applyFill="1" applyBorder="1" applyAlignment="1">
      <alignment horizontal="center"/>
    </xf>
    <xf numFmtId="0" fontId="22" fillId="2" borderId="37" xfId="3" applyFont="1" applyFill="1" applyBorder="1" applyAlignment="1">
      <alignment wrapText="1"/>
    </xf>
    <xf numFmtId="0" fontId="22" fillId="2" borderId="37" xfId="3" applyFont="1" applyFill="1" applyBorder="1" applyAlignment="1"/>
    <xf numFmtId="0" fontId="10" fillId="2" borderId="38" xfId="3" applyFont="1" applyFill="1" applyBorder="1" applyAlignment="1"/>
    <xf numFmtId="0" fontId="22" fillId="2" borderId="39" xfId="3" applyFont="1" applyFill="1" applyBorder="1" applyAlignment="1"/>
    <xf numFmtId="0" fontId="32" fillId="2" borderId="12" xfId="2" quotePrefix="1" applyFont="1" applyFill="1" applyBorder="1" applyAlignment="1">
      <alignment horizontal="center"/>
    </xf>
    <xf numFmtId="0" fontId="10" fillId="2" borderId="9" xfId="3" applyFont="1" applyFill="1" applyBorder="1" applyAlignment="1"/>
    <xf numFmtId="0" fontId="29" fillId="2" borderId="19" xfId="3" applyFont="1" applyFill="1" applyBorder="1" applyAlignment="1"/>
    <xf numFmtId="167" fontId="22" fillId="2" borderId="19" xfId="3" applyNumberFormat="1" applyFont="1" applyFill="1" applyBorder="1" applyAlignment="1"/>
    <xf numFmtId="167" fontId="22" fillId="2" borderId="9" xfId="3" applyNumberFormat="1" applyFont="1" applyFill="1" applyBorder="1" applyAlignment="1"/>
    <xf numFmtId="0" fontId="33" fillId="2" borderId="36" xfId="0" applyFont="1" applyFill="1" applyBorder="1" applyAlignment="1">
      <alignment horizontal="center"/>
    </xf>
    <xf numFmtId="0" fontId="33" fillId="2" borderId="35" xfId="0" applyFont="1" applyFill="1" applyBorder="1" applyAlignment="1">
      <alignment horizontal="center"/>
    </xf>
    <xf numFmtId="0" fontId="22" fillId="2" borderId="0" xfId="3" applyFont="1" applyFill="1" applyBorder="1" applyAlignment="1"/>
    <xf numFmtId="167" fontId="22" fillId="2" borderId="7" xfId="3" applyNumberFormat="1" applyFont="1" applyFill="1" applyBorder="1" applyAlignment="1"/>
    <xf numFmtId="0" fontId="33" fillId="2" borderId="12" xfId="0" applyFont="1" applyFill="1" applyBorder="1" applyAlignment="1">
      <alignment horizontal="center"/>
    </xf>
    <xf numFmtId="0" fontId="10" fillId="0" borderId="48" xfId="0" applyFont="1" applyBorder="1"/>
    <xf numFmtId="0" fontId="10" fillId="0" borderId="49" xfId="0" applyFont="1" applyBorder="1"/>
    <xf numFmtId="0" fontId="10" fillId="0" borderId="50" xfId="0" applyFont="1" applyBorder="1"/>
    <xf numFmtId="0" fontId="10" fillId="0" borderId="0" xfId="0" applyFont="1" applyAlignment="1">
      <alignment vertical="center" wrapText="1"/>
    </xf>
    <xf numFmtId="0" fontId="10" fillId="0" borderId="5" xfId="0" applyFont="1" applyBorder="1"/>
    <xf numFmtId="0" fontId="10" fillId="0" borderId="0" xfId="0" applyFont="1" applyBorder="1"/>
    <xf numFmtId="0" fontId="10" fillId="0" borderId="6" xfId="0" applyFont="1" applyBorder="1"/>
    <xf numFmtId="0" fontId="34" fillId="0" borderId="5" xfId="0" applyFont="1" applyBorder="1"/>
    <xf numFmtId="0" fontId="34" fillId="0" borderId="5" xfId="0" applyFont="1" applyBorder="1" applyAlignment="1">
      <alignment vertical="top" wrapText="1"/>
    </xf>
    <xf numFmtId="0" fontId="34" fillId="0" borderId="0" xfId="0" applyFont="1" applyBorder="1" applyAlignment="1">
      <alignment vertical="top" wrapText="1"/>
    </xf>
    <xf numFmtId="0" fontId="10" fillId="2" borderId="0" xfId="0" applyFont="1" applyFill="1" applyBorder="1"/>
    <xf numFmtId="0" fontId="10" fillId="2" borderId="6" xfId="0" applyFont="1" applyFill="1" applyBorder="1"/>
    <xf numFmtId="0" fontId="10" fillId="0" borderId="0" xfId="0" applyFont="1" applyBorder="1" applyAlignment="1">
      <alignment vertical="top" wrapText="1"/>
    </xf>
    <xf numFmtId="0" fontId="10" fillId="0" borderId="6" xfId="0" applyFont="1" applyBorder="1" applyAlignment="1">
      <alignment vertical="top" wrapText="1"/>
    </xf>
    <xf numFmtId="0" fontId="34" fillId="0" borderId="51" xfId="0" applyFont="1" applyBorder="1" applyAlignment="1">
      <alignment vertical="top" wrapText="1"/>
    </xf>
    <xf numFmtId="0" fontId="35" fillId="0" borderId="46" xfId="2" applyFont="1" applyBorder="1" applyAlignment="1">
      <alignment vertical="top" wrapText="1"/>
    </xf>
    <xf numFmtId="0" fontId="10" fillId="0" borderId="46" xfId="0" applyFont="1" applyBorder="1" applyAlignment="1">
      <alignment vertical="top" wrapText="1"/>
    </xf>
    <xf numFmtId="0" fontId="10" fillId="0" borderId="52" xfId="0" applyFont="1" applyBorder="1" applyAlignment="1">
      <alignment vertical="top" wrapText="1"/>
    </xf>
    <xf numFmtId="0" fontId="10" fillId="0" borderId="0" xfId="3" applyFont="1"/>
    <xf numFmtId="169" fontId="10" fillId="0" borderId="0" xfId="3" applyNumberFormat="1" applyFont="1" applyAlignment="1">
      <alignment horizontal="left"/>
    </xf>
    <xf numFmtId="49" fontId="10" fillId="0" borderId="0" xfId="3" applyNumberFormat="1" applyFont="1"/>
    <xf numFmtId="166" fontId="36" fillId="0" borderId="0" xfId="3" applyNumberFormat="1" applyFont="1" applyFill="1" applyBorder="1" applyAlignment="1">
      <alignment horizontal="centerContinuous"/>
    </xf>
    <xf numFmtId="0" fontId="36" fillId="0" borderId="0" xfId="3" applyFont="1" applyFill="1" applyBorder="1" applyAlignment="1">
      <alignment horizontal="centerContinuous"/>
    </xf>
    <xf numFmtId="49" fontId="19" fillId="0" borderId="0" xfId="3" applyNumberFormat="1" applyFont="1"/>
    <xf numFmtId="166" fontId="19" fillId="0" borderId="0" xfId="3" applyNumberFormat="1" applyFont="1" applyBorder="1"/>
    <xf numFmtId="166" fontId="19" fillId="0" borderId="0" xfId="3" applyNumberFormat="1" applyFont="1" applyBorder="1" applyAlignment="1">
      <alignment horizontal="center"/>
    </xf>
    <xf numFmtId="0" fontId="19" fillId="0" borderId="0" xfId="3" applyFont="1" applyAlignment="1">
      <alignment horizontal="right"/>
    </xf>
    <xf numFmtId="169" fontId="22" fillId="0" borderId="0" xfId="3" applyNumberFormat="1" applyFont="1" applyBorder="1" applyAlignment="1">
      <alignment horizontal="left"/>
    </xf>
    <xf numFmtId="0" fontId="10" fillId="0" borderId="0" xfId="2" applyFont="1" applyFill="1" applyBorder="1" applyAlignment="1">
      <alignment horizontal="center" vertical="center"/>
    </xf>
    <xf numFmtId="0" fontId="19" fillId="0" borderId="0" xfId="3" applyFont="1"/>
    <xf numFmtId="169" fontId="36" fillId="2" borderId="0" xfId="3" applyNumberFormat="1" applyFont="1" applyFill="1" applyBorder="1" applyAlignment="1">
      <alignment horizontal="center" vertical="top" wrapText="1"/>
    </xf>
    <xf numFmtId="49" fontId="36" fillId="2" borderId="0" xfId="3" applyNumberFormat="1" applyFont="1" applyFill="1" applyBorder="1" applyAlignment="1">
      <alignment horizontal="center" vertical="top" wrapText="1"/>
    </xf>
    <xf numFmtId="0" fontId="10" fillId="0" borderId="0" xfId="3" applyFont="1" applyAlignment="1">
      <alignment horizontal="center"/>
    </xf>
    <xf numFmtId="168" fontId="31" fillId="4" borderId="13" xfId="3" applyNumberFormat="1" applyFont="1" applyFill="1" applyBorder="1" applyAlignment="1">
      <alignment horizontal="center" vertical="top" wrapText="1"/>
    </xf>
    <xf numFmtId="49" fontId="31" fillId="4" borderId="14" xfId="3" applyNumberFormat="1" applyFont="1" applyFill="1" applyBorder="1" applyAlignment="1">
      <alignment horizontal="center" vertical="top" wrapText="1"/>
    </xf>
    <xf numFmtId="49" fontId="31" fillId="4" borderId="15" xfId="3" applyNumberFormat="1" applyFont="1" applyFill="1" applyBorder="1" applyAlignment="1">
      <alignment horizontal="center" vertical="top" wrapText="1"/>
    </xf>
    <xf numFmtId="166" fontId="31" fillId="4" borderId="16" xfId="3" quotePrefix="1" applyNumberFormat="1" applyFont="1" applyFill="1" applyBorder="1" applyAlignment="1">
      <alignment horizontal="center" vertical="top" wrapText="1"/>
    </xf>
    <xf numFmtId="166" fontId="31" fillId="4" borderId="13" xfId="3" applyNumberFormat="1" applyFont="1" applyFill="1" applyBorder="1" applyAlignment="1">
      <alignment horizontal="center" vertical="top" wrapText="1"/>
    </xf>
    <xf numFmtId="166" fontId="31" fillId="4" borderId="14" xfId="3" applyNumberFormat="1" applyFont="1" applyFill="1" applyBorder="1" applyAlignment="1">
      <alignment horizontal="center" vertical="top" wrapText="1"/>
    </xf>
    <xf numFmtId="0" fontId="22" fillId="0" borderId="0" xfId="3" applyFont="1"/>
    <xf numFmtId="169" fontId="10" fillId="0" borderId="7" xfId="3" applyNumberFormat="1" applyFont="1" applyBorder="1" applyAlignment="1">
      <alignment horizontal="left"/>
    </xf>
    <xf numFmtId="49" fontId="29" fillId="0" borderId="0" xfId="3" applyNumberFormat="1" applyFont="1" applyBorder="1"/>
    <xf numFmtId="0" fontId="10" fillId="0" borderId="17" xfId="3" applyFont="1" applyBorder="1"/>
    <xf numFmtId="166" fontId="10" fillId="0" borderId="18" xfId="1" applyNumberFormat="1" applyFont="1" applyBorder="1" applyAlignment="1">
      <alignment horizontal="center"/>
    </xf>
    <xf numFmtId="166" fontId="10" fillId="0" borderId="19" xfId="1" applyNumberFormat="1" applyFont="1" applyBorder="1" applyAlignment="1">
      <alignment horizontal="center"/>
    </xf>
    <xf numFmtId="166" fontId="10" fillId="0" borderId="20" xfId="1" applyNumberFormat="1" applyFont="1" applyBorder="1" applyAlignment="1">
      <alignment horizontal="center"/>
    </xf>
    <xf numFmtId="166" fontId="10" fillId="0" borderId="7" xfId="1" applyNumberFormat="1" applyFont="1" applyBorder="1" applyAlignment="1">
      <alignment horizontal="center"/>
    </xf>
    <xf numFmtId="0" fontId="10" fillId="0" borderId="0" xfId="3" applyFont="1" applyBorder="1"/>
    <xf numFmtId="49" fontId="29" fillId="0" borderId="17" xfId="3" applyNumberFormat="1" applyFont="1" applyBorder="1"/>
    <xf numFmtId="37" fontId="10" fillId="0" borderId="1" xfId="3" applyNumberFormat="1" applyFont="1" applyBorder="1" applyAlignment="1">
      <alignment horizontal="right"/>
    </xf>
    <xf numFmtId="0" fontId="10" fillId="0" borderId="7" xfId="3" applyFont="1" applyBorder="1" applyAlignment="1">
      <alignment horizontal="center"/>
    </xf>
    <xf numFmtId="0" fontId="10" fillId="0" borderId="17" xfId="3" applyFont="1" applyBorder="1" applyAlignment="1">
      <alignment horizontal="center"/>
    </xf>
    <xf numFmtId="0" fontId="10" fillId="0" borderId="7" xfId="3" applyFont="1" applyBorder="1"/>
    <xf numFmtId="1" fontId="10" fillId="0" borderId="7" xfId="3" applyNumberFormat="1" applyFont="1" applyBorder="1" applyAlignment="1">
      <alignment horizontal="center"/>
    </xf>
    <xf numFmtId="37" fontId="10" fillId="0" borderId="17" xfId="3" applyNumberFormat="1" applyFont="1" applyBorder="1" applyAlignment="1"/>
    <xf numFmtId="37" fontId="10" fillId="0" borderId="7" xfId="3" applyNumberFormat="1" applyFont="1" applyBorder="1" applyAlignment="1"/>
    <xf numFmtId="37" fontId="10" fillId="0" borderId="7" xfId="3" applyNumberFormat="1" applyFont="1" applyBorder="1" applyAlignment="1">
      <alignment horizontal="center"/>
    </xf>
    <xf numFmtId="49" fontId="10" fillId="0" borderId="0" xfId="3" applyNumberFormat="1" applyFont="1" applyBorder="1"/>
    <xf numFmtId="49" fontId="10" fillId="0" borderId="17" xfId="3" applyNumberFormat="1" applyFont="1" applyBorder="1"/>
    <xf numFmtId="166" fontId="10" fillId="0" borderId="1" xfId="3" applyNumberFormat="1" applyFont="1" applyBorder="1" applyAlignment="1">
      <alignment horizontal="right"/>
    </xf>
    <xf numFmtId="166" fontId="10" fillId="0" borderId="7" xfId="3" applyNumberFormat="1" applyFont="1" applyBorder="1" applyAlignment="1">
      <alignment horizontal="center"/>
    </xf>
    <xf numFmtId="166" fontId="10" fillId="0" borderId="17" xfId="3" applyNumberFormat="1" applyFont="1" applyBorder="1" applyAlignment="1"/>
    <xf numFmtId="166" fontId="10" fillId="0" borderId="7" xfId="3" applyNumberFormat="1" applyFont="1" applyBorder="1" applyAlignment="1"/>
    <xf numFmtId="49" fontId="22" fillId="0" borderId="0" xfId="3" applyNumberFormat="1" applyFont="1" applyBorder="1"/>
    <xf numFmtId="49" fontId="22" fillId="0" borderId="17" xfId="3" applyNumberFormat="1" applyFont="1" applyBorder="1"/>
    <xf numFmtId="166" fontId="10" fillId="0" borderId="21" xfId="3" applyNumberFormat="1" applyFont="1" applyFill="1" applyBorder="1" applyAlignment="1">
      <alignment horizontal="right"/>
    </xf>
    <xf numFmtId="166" fontId="10" fillId="0" borderId="7" xfId="3" applyNumberFormat="1" applyFont="1" applyFill="1" applyBorder="1" applyAlignment="1">
      <alignment horizontal="center"/>
    </xf>
    <xf numFmtId="166" fontId="10" fillId="0" borderId="10" xfId="3" applyNumberFormat="1" applyFont="1" applyFill="1" applyBorder="1" applyAlignment="1">
      <alignment horizontal="right"/>
    </xf>
    <xf numFmtId="166" fontId="10" fillId="0" borderId="1" xfId="3" applyNumberFormat="1" applyFont="1" applyFill="1" applyBorder="1" applyAlignment="1">
      <alignment horizontal="right"/>
    </xf>
    <xf numFmtId="166" fontId="10" fillId="0" borderId="17" xfId="3" applyNumberFormat="1" applyFont="1" applyFill="1" applyBorder="1"/>
    <xf numFmtId="166" fontId="10" fillId="0" borderId="7" xfId="3" applyNumberFormat="1" applyFont="1" applyFill="1" applyBorder="1" applyAlignment="1"/>
    <xf numFmtId="49" fontId="10" fillId="0" borderId="0" xfId="3" applyNumberFormat="1" applyFont="1" applyBorder="1" applyAlignment="1">
      <alignment horizontal="left"/>
    </xf>
    <xf numFmtId="49" fontId="10" fillId="0" borderId="17" xfId="3" applyNumberFormat="1" applyFont="1" applyBorder="1" applyAlignment="1">
      <alignment horizontal="left"/>
    </xf>
    <xf numFmtId="49" fontId="10" fillId="0" borderId="0" xfId="3" quotePrefix="1" applyNumberFormat="1" applyFont="1" applyBorder="1" applyAlignment="1">
      <alignment horizontal="left"/>
    </xf>
    <xf numFmtId="166" fontId="10" fillId="0" borderId="17" xfId="3" applyNumberFormat="1" applyFont="1" applyFill="1" applyBorder="1" applyAlignment="1"/>
    <xf numFmtId="49" fontId="22" fillId="0" borderId="7" xfId="3" applyNumberFormat="1" applyFont="1" applyFill="1" applyBorder="1" applyAlignment="1">
      <alignment horizontal="center" vertical="center"/>
    </xf>
    <xf numFmtId="49" fontId="38" fillId="0" borderId="0" xfId="3" quotePrefix="1" applyNumberFormat="1" applyFont="1" applyBorder="1" applyAlignment="1">
      <alignment horizontal="left"/>
    </xf>
    <xf numFmtId="49" fontId="22" fillId="0" borderId="7" xfId="3" applyNumberFormat="1" applyFont="1" applyFill="1" applyBorder="1" applyAlignment="1">
      <alignment horizontal="center"/>
    </xf>
    <xf numFmtId="37" fontId="10" fillId="0" borderId="7" xfId="3" applyNumberFormat="1" applyFont="1" applyFill="1" applyBorder="1" applyAlignment="1"/>
    <xf numFmtId="37" fontId="10" fillId="0" borderId="7" xfId="1" applyNumberFormat="1" applyFont="1" applyBorder="1" applyAlignment="1">
      <alignment horizontal="center"/>
    </xf>
    <xf numFmtId="166" fontId="10" fillId="0" borderId="7" xfId="3" applyNumberFormat="1" applyFont="1" applyFill="1" applyBorder="1" applyAlignment="1">
      <alignment horizontal="right"/>
    </xf>
    <xf numFmtId="166" fontId="10" fillId="0" borderId="0" xfId="3" applyNumberFormat="1" applyFont="1" applyFill="1" applyBorder="1" applyAlignment="1"/>
    <xf numFmtId="166" fontId="10" fillId="0" borderId="9" xfId="3" applyNumberFormat="1" applyFont="1" applyFill="1" applyBorder="1" applyAlignment="1">
      <alignment horizontal="right"/>
    </xf>
    <xf numFmtId="166" fontId="10" fillId="0" borderId="10" xfId="3" applyNumberFormat="1" applyFont="1" applyFill="1" applyBorder="1" applyAlignment="1"/>
    <xf numFmtId="166" fontId="10" fillId="0" borderId="22" xfId="3" applyNumberFormat="1" applyFont="1" applyFill="1" applyBorder="1" applyAlignment="1">
      <alignment horizontal="right"/>
    </xf>
    <xf numFmtId="0" fontId="10" fillId="0" borderId="9" xfId="3" applyFont="1" applyBorder="1"/>
    <xf numFmtId="0" fontId="10" fillId="0" borderId="3" xfId="3" applyFont="1" applyBorder="1"/>
    <xf numFmtId="166" fontId="10" fillId="0" borderId="2" xfId="3" applyNumberFormat="1" applyFont="1" applyBorder="1"/>
    <xf numFmtId="166" fontId="10" fillId="0" borderId="9" xfId="3" applyNumberFormat="1" applyFont="1" applyBorder="1"/>
    <xf numFmtId="166" fontId="10" fillId="0" borderId="23" xfId="3" applyNumberFormat="1" applyFont="1" applyBorder="1"/>
    <xf numFmtId="166" fontId="10" fillId="0" borderId="11" xfId="3" applyNumberFormat="1" applyFont="1" applyBorder="1"/>
    <xf numFmtId="0" fontId="10" fillId="0" borderId="9" xfId="3" applyFont="1" applyBorder="1" applyAlignment="1">
      <alignment horizontal="center"/>
    </xf>
    <xf numFmtId="0" fontId="10" fillId="0" borderId="0" xfId="3" applyFont="1" applyAlignment="1"/>
    <xf numFmtId="0" fontId="10" fillId="0" borderId="0" xfId="3" applyFont="1" applyAlignment="1">
      <alignment vertical="top"/>
    </xf>
    <xf numFmtId="0" fontId="10" fillId="0" borderId="0" xfId="3" quotePrefix="1" applyFont="1" applyAlignment="1">
      <alignment horizontal="left" vertical="top"/>
    </xf>
    <xf numFmtId="0" fontId="10" fillId="0" borderId="0" xfId="3" applyFont="1" applyBorder="1" applyAlignment="1">
      <alignment vertical="top"/>
    </xf>
    <xf numFmtId="49" fontId="10" fillId="0" borderId="0" xfId="3" quotePrefix="1" applyNumberFormat="1" applyFont="1" applyAlignment="1">
      <alignment horizontal="left"/>
    </xf>
    <xf numFmtId="166" fontId="10" fillId="0" borderId="0" xfId="3" applyNumberFormat="1" applyFont="1" applyBorder="1" applyAlignment="1">
      <alignment horizontal="center"/>
    </xf>
    <xf numFmtId="166" fontId="10" fillId="0" borderId="0" xfId="3" applyNumberFormat="1" applyFont="1" applyBorder="1"/>
    <xf numFmtId="169" fontId="22" fillId="2" borderId="0" xfId="3" applyNumberFormat="1" applyFont="1" applyFill="1" applyBorder="1" applyAlignment="1">
      <alignment horizontal="center" vertical="top" wrapText="1"/>
    </xf>
    <xf numFmtId="49" fontId="22" fillId="2" borderId="0" xfId="3" applyNumberFormat="1" applyFont="1" applyFill="1" applyBorder="1" applyAlignment="1">
      <alignment horizontal="center" vertical="top" wrapText="1"/>
    </xf>
    <xf numFmtId="168" fontId="31" fillId="4" borderId="13" xfId="3" quotePrefix="1" applyNumberFormat="1" applyFont="1" applyFill="1" applyBorder="1" applyAlignment="1">
      <alignment horizontal="center" vertical="top" wrapText="1"/>
    </xf>
    <xf numFmtId="166" fontId="10" fillId="0" borderId="0" xfId="3" applyNumberFormat="1" applyFont="1" applyBorder="1" applyAlignment="1">
      <alignment horizontal="center" vertical="top" wrapText="1"/>
    </xf>
    <xf numFmtId="166" fontId="31" fillId="4" borderId="16" xfId="3" applyNumberFormat="1" applyFont="1" applyFill="1" applyBorder="1" applyAlignment="1">
      <alignment horizontal="center" vertical="top" wrapText="1"/>
    </xf>
    <xf numFmtId="2" fontId="31" fillId="4" borderId="15" xfId="3" applyNumberFormat="1" applyFont="1" applyFill="1" applyBorder="1" applyAlignment="1">
      <alignment horizontal="center" vertical="top" wrapText="1"/>
    </xf>
    <xf numFmtId="169" fontId="31" fillId="4" borderId="13" xfId="3" applyNumberFormat="1" applyFont="1" applyFill="1" applyBorder="1" applyAlignment="1">
      <alignment horizontal="center" vertical="top" wrapText="1"/>
    </xf>
    <xf numFmtId="169" fontId="10" fillId="0" borderId="7" xfId="3" applyNumberFormat="1" applyFont="1" applyBorder="1" applyAlignment="1">
      <alignment horizontal="center"/>
    </xf>
    <xf numFmtId="37" fontId="22" fillId="0" borderId="7" xfId="1" applyNumberFormat="1" applyFont="1" applyBorder="1" applyAlignment="1">
      <alignment horizontal="right"/>
    </xf>
    <xf numFmtId="37" fontId="10" fillId="0" borderId="7" xfId="3" applyNumberFormat="1" applyFont="1" applyBorder="1" applyAlignment="1">
      <alignment horizontal="right"/>
    </xf>
    <xf numFmtId="37" fontId="10" fillId="0" borderId="17" xfId="3" applyNumberFormat="1" applyFont="1" applyBorder="1" applyAlignment="1">
      <alignment horizontal="right"/>
    </xf>
    <xf numFmtId="170" fontId="10" fillId="0" borderId="7" xfId="1" applyNumberFormat="1" applyFont="1" applyBorder="1" applyAlignment="1">
      <alignment horizontal="right"/>
    </xf>
    <xf numFmtId="170" fontId="10" fillId="0" borderId="0" xfId="3" applyNumberFormat="1" applyFont="1" applyBorder="1"/>
    <xf numFmtId="170" fontId="10" fillId="0" borderId="1" xfId="3" applyNumberFormat="1" applyFont="1" applyBorder="1" applyAlignment="1">
      <alignment horizontal="right"/>
    </xf>
    <xf numFmtId="170" fontId="10" fillId="0" borderId="7" xfId="3" applyNumberFormat="1" applyFont="1" applyBorder="1" applyAlignment="1">
      <alignment horizontal="right"/>
    </xf>
    <xf numFmtId="170" fontId="10" fillId="0" borderId="0" xfId="3" applyNumberFormat="1" applyFont="1" applyBorder="1" applyAlignment="1">
      <alignment horizontal="right"/>
    </xf>
    <xf numFmtId="170" fontId="10" fillId="0" borderId="17" xfId="3" applyNumberFormat="1" applyFont="1" applyBorder="1" applyAlignment="1">
      <alignment horizontal="right"/>
    </xf>
    <xf numFmtId="170" fontId="10" fillId="0" borderId="10" xfId="3" applyNumberFormat="1" applyFont="1" applyFill="1" applyBorder="1" applyAlignment="1">
      <alignment horizontal="right"/>
    </xf>
    <xf numFmtId="170" fontId="10" fillId="0" borderId="0" xfId="3" applyNumberFormat="1" applyFont="1" applyFill="1" applyBorder="1"/>
    <xf numFmtId="170" fontId="10" fillId="0" borderId="21" xfId="3" applyNumberFormat="1" applyFont="1" applyFill="1" applyBorder="1" applyAlignment="1">
      <alignment horizontal="right"/>
    </xf>
    <xf numFmtId="170" fontId="10" fillId="0" borderId="25" xfId="3" applyNumberFormat="1" applyFont="1" applyFill="1" applyBorder="1" applyAlignment="1">
      <alignment horizontal="right"/>
    </xf>
    <xf numFmtId="170" fontId="10" fillId="0" borderId="7" xfId="1" applyNumberFormat="1" applyFont="1" applyFill="1" applyBorder="1" applyAlignment="1">
      <alignment horizontal="right"/>
    </xf>
    <xf numFmtId="170" fontId="10" fillId="0" borderId="1" xfId="3" applyNumberFormat="1" applyFont="1" applyFill="1" applyBorder="1" applyAlignment="1">
      <alignment horizontal="right"/>
    </xf>
    <xf numFmtId="170" fontId="10" fillId="0" borderId="7" xfId="3" applyNumberFormat="1" applyFont="1" applyFill="1" applyBorder="1" applyAlignment="1">
      <alignment horizontal="right"/>
    </xf>
    <xf numFmtId="170" fontId="10" fillId="0" borderId="17" xfId="3" applyNumberFormat="1" applyFont="1" applyFill="1" applyBorder="1" applyAlignment="1">
      <alignment horizontal="right"/>
    </xf>
    <xf numFmtId="4" fontId="10" fillId="0" borderId="0" xfId="3" applyNumberFormat="1" applyFont="1"/>
    <xf numFmtId="169" fontId="10" fillId="0" borderId="7" xfId="3" applyNumberFormat="1" applyFont="1" applyFill="1" applyBorder="1" applyAlignment="1">
      <alignment horizontal="center"/>
    </xf>
    <xf numFmtId="170" fontId="10" fillId="0" borderId="10" xfId="1" applyNumberFormat="1" applyFont="1" applyFill="1" applyBorder="1" applyAlignment="1">
      <alignment horizontal="right"/>
    </xf>
    <xf numFmtId="170" fontId="10" fillId="0" borderId="21" xfId="1" applyNumberFormat="1" applyFont="1" applyFill="1" applyBorder="1" applyAlignment="1">
      <alignment horizontal="right"/>
    </xf>
    <xf numFmtId="170" fontId="10" fillId="0" borderId="25" xfId="1" applyNumberFormat="1" applyFont="1" applyFill="1" applyBorder="1" applyAlignment="1">
      <alignment horizontal="right"/>
    </xf>
    <xf numFmtId="170" fontId="10" fillId="5" borderId="1" xfId="3" applyNumberFormat="1" applyFont="1" applyFill="1" applyBorder="1" applyAlignment="1">
      <alignment horizontal="right"/>
    </xf>
    <xf numFmtId="170" fontId="10" fillId="5" borderId="7" xfId="3" applyNumberFormat="1" applyFont="1" applyFill="1" applyBorder="1" applyAlignment="1">
      <alignment horizontal="right"/>
    </xf>
    <xf numFmtId="37" fontId="10" fillId="0" borderId="17" xfId="3" applyNumberFormat="1" applyFont="1" applyFill="1" applyBorder="1" applyAlignment="1">
      <alignment horizontal="right"/>
    </xf>
    <xf numFmtId="166" fontId="10" fillId="0" borderId="0" xfId="3" applyNumberFormat="1" applyFont="1" applyBorder="1" applyAlignment="1"/>
    <xf numFmtId="170" fontId="10" fillId="0" borderId="7" xfId="3" applyNumberFormat="1" applyFont="1" applyBorder="1"/>
    <xf numFmtId="170" fontId="10" fillId="5" borderId="1" xfId="3" applyNumberFormat="1" applyFont="1" applyFill="1" applyBorder="1"/>
    <xf numFmtId="170" fontId="10" fillId="5" borderId="7" xfId="3" applyNumberFormat="1" applyFont="1" applyFill="1" applyBorder="1"/>
    <xf numFmtId="170" fontId="10" fillId="0" borderId="17" xfId="3" applyNumberFormat="1" applyFont="1" applyFill="1" applyBorder="1"/>
    <xf numFmtId="0" fontId="10" fillId="0" borderId="7" xfId="3" applyFont="1" applyFill="1" applyBorder="1" applyAlignment="1">
      <alignment horizontal="center"/>
    </xf>
    <xf numFmtId="170" fontId="10" fillId="5" borderId="21" xfId="1" applyNumberFormat="1" applyFont="1" applyFill="1" applyBorder="1" applyAlignment="1">
      <alignment horizontal="right"/>
    </xf>
    <xf numFmtId="170" fontId="10" fillId="5" borderId="10" xfId="1" applyNumberFormat="1" applyFont="1" applyFill="1" applyBorder="1" applyAlignment="1">
      <alignment horizontal="right"/>
    </xf>
    <xf numFmtId="170" fontId="10" fillId="5" borderId="25" xfId="1" applyNumberFormat="1" applyFont="1" applyFill="1" applyBorder="1" applyAlignment="1">
      <alignment horizontal="right"/>
    </xf>
    <xf numFmtId="169" fontId="10" fillId="0" borderId="7" xfId="3" quotePrefix="1" applyNumberFormat="1" applyFont="1" applyBorder="1" applyAlignment="1">
      <alignment horizontal="left"/>
    </xf>
    <xf numFmtId="170" fontId="10" fillId="5" borderId="21" xfId="3" applyNumberFormat="1" applyFont="1" applyFill="1" applyBorder="1" applyAlignment="1">
      <alignment horizontal="right"/>
    </xf>
    <xf numFmtId="170" fontId="10" fillId="5" borderId="10" xfId="3" applyNumberFormat="1" applyFont="1" applyFill="1" applyBorder="1" applyAlignment="1">
      <alignment horizontal="right"/>
    </xf>
    <xf numFmtId="170" fontId="10" fillId="5" borderId="26" xfId="3" applyNumberFormat="1" applyFont="1" applyFill="1" applyBorder="1" applyAlignment="1">
      <alignment horizontal="right"/>
    </xf>
    <xf numFmtId="169" fontId="10" fillId="0" borderId="9" xfId="3" applyNumberFormat="1" applyFont="1" applyBorder="1" applyAlignment="1">
      <alignment horizontal="left"/>
    </xf>
    <xf numFmtId="49" fontId="22" fillId="0" borderId="3" xfId="3" applyNumberFormat="1" applyFont="1" applyBorder="1"/>
    <xf numFmtId="49" fontId="10" fillId="0" borderId="4" xfId="3" applyNumberFormat="1" applyFont="1" applyBorder="1"/>
    <xf numFmtId="166" fontId="10" fillId="0" borderId="9" xfId="3" applyNumberFormat="1" applyFont="1" applyBorder="1" applyAlignment="1">
      <alignment horizontal="right"/>
    </xf>
    <xf numFmtId="166" fontId="10" fillId="0" borderId="23" xfId="3" applyNumberFormat="1" applyFont="1" applyFill="1" applyBorder="1" applyAlignment="1">
      <alignment horizontal="right"/>
    </xf>
    <xf numFmtId="166" fontId="10" fillId="0" borderId="27" xfId="3" applyNumberFormat="1" applyFont="1" applyFill="1" applyBorder="1" applyAlignment="1">
      <alignment horizontal="right"/>
    </xf>
    <xf numFmtId="2" fontId="10" fillId="0" borderId="27" xfId="3" applyNumberFormat="1" applyFont="1" applyFill="1" applyBorder="1" applyAlignment="1">
      <alignment horizontal="right"/>
    </xf>
    <xf numFmtId="2" fontId="10" fillId="0" borderId="11" xfId="3" applyNumberFormat="1" applyFont="1" applyFill="1" applyBorder="1" applyAlignment="1">
      <alignment horizontal="right"/>
    </xf>
    <xf numFmtId="169" fontId="10" fillId="0" borderId="9" xfId="3" applyNumberFormat="1" applyFont="1" applyFill="1" applyBorder="1" applyAlignment="1">
      <alignment horizontal="center"/>
    </xf>
    <xf numFmtId="169" fontId="10" fillId="0" borderId="0" xfId="3" applyNumberFormat="1" applyFont="1" applyBorder="1" applyAlignment="1">
      <alignment horizontal="left"/>
    </xf>
    <xf numFmtId="166" fontId="10" fillId="0" borderId="0" xfId="3" applyNumberFormat="1" applyFont="1" applyBorder="1" applyAlignment="1">
      <alignment horizontal="right"/>
    </xf>
    <xf numFmtId="166" fontId="10" fillId="0" borderId="0" xfId="3" applyNumberFormat="1" applyFont="1" applyFill="1" applyBorder="1" applyAlignment="1">
      <alignment horizontal="right"/>
    </xf>
    <xf numFmtId="2" fontId="10" fillId="0" borderId="0" xfId="3" applyNumberFormat="1" applyFont="1" applyFill="1" applyBorder="1" applyAlignment="1">
      <alignment horizontal="right"/>
    </xf>
    <xf numFmtId="169" fontId="10" fillId="0" borderId="0" xfId="3" applyNumberFormat="1" applyFont="1" applyFill="1" applyBorder="1" applyAlignment="1">
      <alignment horizontal="center"/>
    </xf>
    <xf numFmtId="169" fontId="10" fillId="0" borderId="0" xfId="3" applyNumberFormat="1" applyFont="1" applyAlignment="1">
      <alignment horizontal="right"/>
    </xf>
    <xf numFmtId="0" fontId="10" fillId="0" borderId="0" xfId="3" applyFont="1" applyAlignment="1">
      <alignment horizontal="left" vertical="top"/>
    </xf>
    <xf numFmtId="49" fontId="10" fillId="0" borderId="0" xfId="3" applyNumberFormat="1" applyFont="1" applyAlignment="1">
      <alignment vertical="top"/>
    </xf>
    <xf numFmtId="169" fontId="10" fillId="0" borderId="0" xfId="3" applyNumberFormat="1" applyFont="1" applyAlignment="1">
      <alignment horizontal="right" vertical="top"/>
    </xf>
    <xf numFmtId="0" fontId="10" fillId="0" borderId="0" xfId="3" applyFont="1" applyAlignment="1">
      <alignment horizontal="center" vertical="top"/>
    </xf>
    <xf numFmtId="166" fontId="41" fillId="3" borderId="0" xfId="3" applyNumberFormat="1" applyFont="1" applyFill="1" applyBorder="1" applyAlignment="1">
      <alignment horizontal="center" wrapText="1"/>
    </xf>
    <xf numFmtId="0" fontId="42" fillId="3" borderId="0" xfId="0" applyFont="1" applyFill="1" applyBorder="1" applyAlignment="1">
      <alignment wrapText="1"/>
    </xf>
    <xf numFmtId="0" fontId="10" fillId="3" borderId="0" xfId="0" applyFont="1" applyFill="1" applyAlignment="1">
      <alignment wrapText="1"/>
    </xf>
    <xf numFmtId="0" fontId="10" fillId="3" borderId="0" xfId="3" applyFont="1" applyFill="1" applyBorder="1" applyAlignment="1">
      <alignment vertical="top"/>
    </xf>
    <xf numFmtId="169" fontId="43" fillId="0" borderId="0" xfId="3" applyNumberFormat="1" applyFont="1" applyFill="1" applyBorder="1" applyAlignment="1">
      <alignment horizontal="left" vertical="top"/>
    </xf>
    <xf numFmtId="168" fontId="31" fillId="4" borderId="16" xfId="3" applyNumberFormat="1" applyFont="1" applyFill="1" applyBorder="1" applyAlignment="1">
      <alignment horizontal="center" vertical="top" wrapText="1"/>
    </xf>
    <xf numFmtId="0" fontId="44" fillId="4" borderId="14" xfId="3" applyFont="1" applyFill="1" applyBorder="1" applyAlignment="1">
      <alignment vertical="top"/>
    </xf>
    <xf numFmtId="0" fontId="45" fillId="4" borderId="16" xfId="3" applyFont="1" applyFill="1" applyBorder="1" applyAlignment="1">
      <alignment vertical="top" wrapText="1"/>
    </xf>
    <xf numFmtId="0" fontId="31" fillId="4" borderId="14" xfId="3" applyFont="1" applyFill="1" applyBorder="1" applyAlignment="1">
      <alignment vertical="top" wrapText="1"/>
    </xf>
    <xf numFmtId="0" fontId="44" fillId="4" borderId="14" xfId="3" quotePrefix="1" applyFont="1" applyFill="1" applyBorder="1" applyAlignment="1">
      <alignment horizontal="center" vertical="top" wrapText="1"/>
    </xf>
    <xf numFmtId="0" fontId="46" fillId="4" borderId="15" xfId="3" quotePrefix="1" applyFont="1" applyFill="1" applyBorder="1" applyAlignment="1">
      <alignment horizontal="center" vertical="top" wrapText="1"/>
    </xf>
    <xf numFmtId="2" fontId="31" fillId="4" borderId="13" xfId="3" applyNumberFormat="1" applyFont="1" applyFill="1" applyBorder="1" applyAlignment="1">
      <alignment horizontal="center" vertical="top" wrapText="1"/>
    </xf>
    <xf numFmtId="168" fontId="10" fillId="0" borderId="1" xfId="3" applyNumberFormat="1" applyFont="1" applyBorder="1" applyAlignment="1">
      <alignment horizontal="center"/>
    </xf>
    <xf numFmtId="0" fontId="10" fillId="0" borderId="18" xfId="3" applyFont="1" applyBorder="1"/>
    <xf numFmtId="0" fontId="10" fillId="0" borderId="8" xfId="3" applyFont="1" applyBorder="1"/>
    <xf numFmtId="0" fontId="10" fillId="0" borderId="20" xfId="3" applyFont="1" applyBorder="1"/>
    <xf numFmtId="0" fontId="10" fillId="0" borderId="1" xfId="3" applyFont="1" applyBorder="1"/>
    <xf numFmtId="168" fontId="22" fillId="0" borderId="1" xfId="3" applyNumberFormat="1" applyFont="1" applyBorder="1" applyAlignment="1">
      <alignment horizontal="left"/>
    </xf>
    <xf numFmtId="170" fontId="10" fillId="5" borderId="7" xfId="1" applyNumberFormat="1" applyFont="1" applyFill="1" applyBorder="1" applyAlignment="1">
      <alignment horizontal="center"/>
    </xf>
    <xf numFmtId="168" fontId="10" fillId="0" borderId="1" xfId="3" applyNumberFormat="1" applyFont="1" applyBorder="1" applyAlignment="1">
      <alignment horizontal="center" vertical="top"/>
    </xf>
    <xf numFmtId="49" fontId="10" fillId="0" borderId="0" xfId="3" applyNumberFormat="1" applyFont="1" applyBorder="1" applyAlignment="1">
      <alignment vertical="top"/>
    </xf>
    <xf numFmtId="49" fontId="10" fillId="0" borderId="1" xfId="3" applyNumberFormat="1" applyFont="1" applyBorder="1" applyAlignment="1">
      <alignment horizontal="left"/>
    </xf>
    <xf numFmtId="0" fontId="10" fillId="0" borderId="17" xfId="3" applyFont="1" applyBorder="1" applyAlignment="1">
      <alignment vertical="top"/>
    </xf>
    <xf numFmtId="37" fontId="10" fillId="0" borderId="7" xfId="3" applyNumberFormat="1" applyFont="1" applyFill="1" applyBorder="1" applyAlignment="1">
      <alignment vertical="top"/>
    </xf>
    <xf numFmtId="166" fontId="10" fillId="0" borderId="7" xfId="3" applyNumberFormat="1" applyFont="1" applyFill="1" applyBorder="1" applyAlignment="1">
      <alignment vertical="top"/>
    </xf>
    <xf numFmtId="0" fontId="29" fillId="0" borderId="0" xfId="3" quotePrefix="1" applyFont="1" applyBorder="1" applyAlignment="1">
      <alignment horizontal="left"/>
    </xf>
    <xf numFmtId="0" fontId="29" fillId="0" borderId="0" xfId="3" applyFont="1" applyBorder="1"/>
    <xf numFmtId="166" fontId="10" fillId="0" borderId="9" xfId="3" applyNumberFormat="1" applyFont="1" applyFill="1" applyBorder="1"/>
    <xf numFmtId="0" fontId="29" fillId="0" borderId="0" xfId="3" applyFont="1" applyBorder="1" applyAlignment="1">
      <alignment vertical="top"/>
    </xf>
    <xf numFmtId="0" fontId="10" fillId="0" borderId="1" xfId="3" applyFont="1" applyBorder="1" applyAlignment="1">
      <alignment vertical="top"/>
    </xf>
    <xf numFmtId="0" fontId="10" fillId="0" borderId="0" xfId="3" quotePrefix="1" applyFont="1" applyBorder="1" applyAlignment="1">
      <alignment horizontal="right" vertical="top"/>
    </xf>
    <xf numFmtId="166" fontId="10" fillId="0" borderId="13" xfId="3" applyNumberFormat="1" applyFont="1" applyFill="1" applyBorder="1" applyAlignment="1">
      <alignment vertical="top"/>
    </xf>
    <xf numFmtId="0" fontId="10" fillId="0" borderId="0" xfId="3" quotePrefix="1" applyFont="1" applyBorder="1" applyAlignment="1">
      <alignment horizontal="right"/>
    </xf>
    <xf numFmtId="166" fontId="10" fillId="0" borderId="7" xfId="3" applyNumberFormat="1" applyFont="1" applyFill="1" applyBorder="1"/>
    <xf numFmtId="0" fontId="29" fillId="0" borderId="0" xfId="3" quotePrefix="1" applyFont="1" applyBorder="1" applyAlignment="1">
      <alignment horizontal="left" vertical="top"/>
    </xf>
    <xf numFmtId="168" fontId="22" fillId="0" borderId="1" xfId="3" quotePrefix="1" applyNumberFormat="1" applyFont="1" applyBorder="1" applyAlignment="1">
      <alignment horizontal="left" vertical="top"/>
    </xf>
    <xf numFmtId="166" fontId="10" fillId="0" borderId="7" xfId="3" applyNumberFormat="1" applyFont="1" applyBorder="1" applyAlignment="1">
      <alignment horizontal="center" vertical="top"/>
    </xf>
    <xf numFmtId="166" fontId="10" fillId="0" borderId="7" xfId="3" applyNumberFormat="1" applyFont="1" applyBorder="1" applyAlignment="1">
      <alignment vertical="top"/>
    </xf>
    <xf numFmtId="0" fontId="10" fillId="0" borderId="0" xfId="3" quotePrefix="1" applyFont="1" applyBorder="1" applyAlignment="1">
      <alignment horizontal="left" vertical="top"/>
    </xf>
    <xf numFmtId="166" fontId="10" fillId="0" borderId="0" xfId="3" applyNumberFormat="1" applyFont="1" applyAlignment="1">
      <alignment vertical="top"/>
    </xf>
    <xf numFmtId="49" fontId="10" fillId="0" borderId="0" xfId="3" quotePrefix="1" applyNumberFormat="1" applyFont="1" applyBorder="1" applyAlignment="1">
      <alignment horizontal="left" vertical="top"/>
    </xf>
    <xf numFmtId="49" fontId="10" fillId="0" borderId="1" xfId="3" quotePrefix="1" applyNumberFormat="1" applyFont="1" applyBorder="1" applyAlignment="1">
      <alignment horizontal="left"/>
    </xf>
    <xf numFmtId="49" fontId="38" fillId="0" borderId="0" xfId="3" quotePrefix="1" applyNumberFormat="1" applyFont="1" applyBorder="1" applyAlignment="1">
      <alignment horizontal="left" vertical="top"/>
    </xf>
    <xf numFmtId="166" fontId="10" fillId="0" borderId="9" xfId="3" applyNumberFormat="1" applyFont="1" applyFill="1" applyBorder="1" applyAlignment="1">
      <alignment vertical="top"/>
    </xf>
    <xf numFmtId="166" fontId="10" fillId="5" borderId="1" xfId="3" applyNumberFormat="1" applyFont="1" applyFill="1" applyBorder="1" applyAlignment="1">
      <alignment horizontal="center"/>
    </xf>
    <xf numFmtId="166" fontId="10" fillId="5" borderId="13" xfId="3" applyNumberFormat="1" applyFont="1" applyFill="1" applyBorder="1" applyAlignment="1">
      <alignment horizontal="center"/>
    </xf>
    <xf numFmtId="0" fontId="22" fillId="0" borderId="0" xfId="3" quotePrefix="1" applyFont="1" applyBorder="1" applyAlignment="1">
      <alignment horizontal="right" vertical="top"/>
    </xf>
    <xf numFmtId="0" fontId="22" fillId="0" borderId="17" xfId="3" quotePrefix="1" applyFont="1" applyBorder="1" applyAlignment="1">
      <alignment horizontal="right" vertical="top"/>
    </xf>
    <xf numFmtId="166" fontId="10" fillId="0" borderId="10" xfId="1" applyNumberFormat="1" applyFont="1" applyFill="1" applyBorder="1" applyAlignment="1">
      <alignment vertical="top"/>
    </xf>
    <xf numFmtId="166" fontId="10" fillId="5" borderId="19" xfId="3" applyNumberFormat="1" applyFont="1" applyFill="1" applyBorder="1" applyAlignment="1">
      <alignment horizontal="center"/>
    </xf>
    <xf numFmtId="166" fontId="10" fillId="0" borderId="24" xfId="3" applyNumberFormat="1" applyFont="1" applyFill="1" applyBorder="1" applyAlignment="1">
      <alignment vertical="top"/>
    </xf>
    <xf numFmtId="166" fontId="10" fillId="0" borderId="7" xfId="3" applyNumberFormat="1" applyFont="1" applyBorder="1"/>
    <xf numFmtId="166" fontId="22" fillId="0" borderId="9" xfId="3" quotePrefix="1" applyNumberFormat="1" applyFont="1" applyBorder="1" applyAlignment="1">
      <alignment horizontal="right"/>
    </xf>
    <xf numFmtId="166" fontId="10" fillId="0" borderId="22" xfId="3" applyNumberFormat="1" applyFont="1" applyFill="1" applyBorder="1"/>
    <xf numFmtId="0" fontId="10" fillId="0" borderId="2" xfId="3" applyFont="1" applyBorder="1"/>
    <xf numFmtId="0" fontId="10" fillId="0" borderId="4" xfId="3" applyFont="1" applyBorder="1"/>
    <xf numFmtId="166" fontId="10" fillId="0" borderId="3" xfId="3" applyNumberFormat="1" applyFont="1" applyBorder="1"/>
    <xf numFmtId="166" fontId="22" fillId="0" borderId="3" xfId="3" quotePrefix="1" applyNumberFormat="1" applyFont="1" applyBorder="1" applyAlignment="1">
      <alignment horizontal="right"/>
    </xf>
    <xf numFmtId="166" fontId="10" fillId="0" borderId="4" xfId="3" applyNumberFormat="1" applyFont="1" applyBorder="1"/>
    <xf numFmtId="0" fontId="22" fillId="0" borderId="0" xfId="3" quotePrefix="1" applyFont="1" applyAlignment="1">
      <alignment horizontal="right"/>
    </xf>
    <xf numFmtId="0" fontId="22" fillId="0" borderId="20" xfId="3" quotePrefix="1" applyFont="1" applyBorder="1" applyAlignment="1">
      <alignment horizontal="right"/>
    </xf>
    <xf numFmtId="0" fontId="22" fillId="0" borderId="17" xfId="3" quotePrefix="1" applyFont="1" applyBorder="1" applyAlignment="1">
      <alignment horizontal="right"/>
    </xf>
    <xf numFmtId="0" fontId="22" fillId="0" borderId="4" xfId="3" quotePrefix="1" applyFont="1" applyBorder="1" applyAlignment="1">
      <alignment horizontal="right"/>
    </xf>
    <xf numFmtId="0" fontId="10" fillId="0" borderId="0" xfId="3" quotePrefix="1" applyFont="1" applyBorder="1" applyAlignment="1">
      <alignment horizontal="left"/>
    </xf>
    <xf numFmtId="168" fontId="22" fillId="0" borderId="0" xfId="3" applyNumberFormat="1" applyFont="1" applyBorder="1" applyAlignment="1">
      <alignment horizontal="left" vertical="top"/>
    </xf>
    <xf numFmtId="0" fontId="10" fillId="3" borderId="0" xfId="3" applyFont="1" applyFill="1" applyBorder="1"/>
    <xf numFmtId="0" fontId="49" fillId="3" borderId="0" xfId="0" applyFont="1" applyFill="1" applyAlignment="1">
      <alignment wrapText="1"/>
    </xf>
    <xf numFmtId="0" fontId="10" fillId="0" borderId="0" xfId="0" applyFont="1" applyFill="1" applyAlignment="1">
      <alignment wrapText="1"/>
    </xf>
    <xf numFmtId="169" fontId="50" fillId="3" borderId="0" xfId="3" applyNumberFormat="1" applyFont="1" applyFill="1" applyBorder="1" applyAlignment="1">
      <alignment horizontal="left" vertical="top"/>
    </xf>
    <xf numFmtId="169" fontId="36" fillId="0" borderId="0" xfId="3" applyNumberFormat="1" applyFont="1" applyFill="1" applyBorder="1" applyAlignment="1">
      <alignment horizontal="center"/>
    </xf>
    <xf numFmtId="169" fontId="36" fillId="3" borderId="0" xfId="3" applyNumberFormat="1" applyFont="1" applyFill="1" applyBorder="1" applyAlignment="1">
      <alignment horizontal="center"/>
    </xf>
    <xf numFmtId="170" fontId="10" fillId="3" borderId="0" xfId="3" applyNumberFormat="1" applyFont="1" applyFill="1"/>
    <xf numFmtId="170" fontId="10" fillId="0" borderId="0" xfId="3" applyNumberFormat="1" applyFont="1"/>
    <xf numFmtId="170" fontId="22" fillId="0" borderId="0" xfId="3" applyNumberFormat="1" applyFont="1" applyBorder="1" applyAlignment="1">
      <alignment horizontal="left"/>
    </xf>
    <xf numFmtId="170" fontId="22" fillId="0" borderId="0" xfId="3" quotePrefix="1" applyNumberFormat="1" applyFont="1" applyBorder="1" applyAlignment="1">
      <alignment horizontal="left" wrapText="1"/>
    </xf>
    <xf numFmtId="170" fontId="22" fillId="0" borderId="0" xfId="3" quotePrefix="1" applyNumberFormat="1" applyFont="1" applyAlignment="1">
      <alignment horizontal="left"/>
    </xf>
    <xf numFmtId="170" fontId="22" fillId="0" borderId="0" xfId="3" quotePrefix="1" applyNumberFormat="1" applyFont="1" applyBorder="1" applyAlignment="1">
      <alignment horizontal="left"/>
    </xf>
    <xf numFmtId="168" fontId="31" fillId="6" borderId="16" xfId="3" applyNumberFormat="1" applyFont="1" applyFill="1" applyBorder="1" applyAlignment="1">
      <alignment horizontal="center" vertical="top" wrapText="1"/>
    </xf>
    <xf numFmtId="170" fontId="31" fillId="6" borderId="16" xfId="3" quotePrefix="1" applyNumberFormat="1" applyFont="1" applyFill="1" applyBorder="1" applyAlignment="1">
      <alignment horizontal="center" vertical="top" wrapText="1"/>
    </xf>
    <xf numFmtId="170" fontId="44" fillId="6" borderId="14" xfId="3" applyNumberFormat="1" applyFont="1" applyFill="1" applyBorder="1" applyAlignment="1">
      <alignment vertical="top"/>
    </xf>
    <xf numFmtId="166" fontId="31" fillId="6" borderId="16" xfId="3" applyNumberFormat="1" applyFont="1" applyFill="1" applyBorder="1" applyAlignment="1">
      <alignment horizontal="center" vertical="top" wrapText="1"/>
    </xf>
    <xf numFmtId="166" fontId="31" fillId="6" borderId="13" xfId="3" applyNumberFormat="1" applyFont="1" applyFill="1" applyBorder="1" applyAlignment="1">
      <alignment horizontal="center" vertical="top" wrapText="1"/>
    </xf>
    <xf numFmtId="2" fontId="31" fillId="6" borderId="15" xfId="3" applyNumberFormat="1" applyFont="1" applyFill="1" applyBorder="1" applyAlignment="1">
      <alignment horizontal="center" vertical="top" wrapText="1"/>
    </xf>
    <xf numFmtId="2" fontId="31" fillId="6" borderId="13" xfId="3" applyNumberFormat="1" applyFont="1" applyFill="1" applyBorder="1" applyAlignment="1">
      <alignment horizontal="center" vertical="top" wrapText="1"/>
    </xf>
    <xf numFmtId="170" fontId="44" fillId="0" borderId="19" xfId="3" applyNumberFormat="1" applyFont="1" applyBorder="1"/>
    <xf numFmtId="170" fontId="44" fillId="0" borderId="18" xfId="3" applyNumberFormat="1" applyFont="1" applyBorder="1"/>
    <xf numFmtId="170" fontId="44" fillId="0" borderId="8" xfId="3" applyNumberFormat="1" applyFont="1" applyBorder="1"/>
    <xf numFmtId="166" fontId="49" fillId="0" borderId="19" xfId="1" applyNumberFormat="1" applyFont="1" applyBorder="1" applyAlignment="1">
      <alignment horizontal="center"/>
    </xf>
    <xf numFmtId="0" fontId="49" fillId="0" borderId="19" xfId="3" applyFont="1" applyBorder="1" applyAlignment="1">
      <alignment horizontal="center"/>
    </xf>
    <xf numFmtId="170" fontId="10" fillId="0" borderId="7" xfId="3" applyNumberFormat="1" applyFont="1" applyBorder="1" applyAlignment="1">
      <alignment vertical="top"/>
    </xf>
    <xf numFmtId="0" fontId="29" fillId="0" borderId="1" xfId="3" quotePrefix="1" applyFont="1" applyBorder="1" applyAlignment="1">
      <alignment horizontal="left" vertical="top"/>
    </xf>
    <xf numFmtId="170" fontId="10" fillId="0" borderId="0" xfId="3" applyNumberFormat="1" applyFont="1" applyBorder="1" applyAlignment="1">
      <alignment vertical="top"/>
    </xf>
    <xf numFmtId="170" fontId="10" fillId="3" borderId="0" xfId="3" applyNumberFormat="1" applyFont="1" applyFill="1" applyAlignment="1">
      <alignment vertical="top"/>
    </xf>
    <xf numFmtId="170" fontId="10" fillId="0" borderId="0" xfId="3" applyNumberFormat="1" applyFont="1" applyAlignment="1">
      <alignment vertical="top" wrapText="1"/>
    </xf>
    <xf numFmtId="170" fontId="10" fillId="0" borderId="0" xfId="3" applyNumberFormat="1" applyFont="1" applyAlignment="1">
      <alignment vertical="top"/>
    </xf>
    <xf numFmtId="10" fontId="10" fillId="0" borderId="0" xfId="54" applyNumberFormat="1" applyFont="1" applyAlignment="1">
      <alignment vertical="top"/>
    </xf>
    <xf numFmtId="0" fontId="38" fillId="0" borderId="1" xfId="3" quotePrefix="1" applyFont="1" applyBorder="1" applyAlignment="1">
      <alignment horizontal="left" vertical="top"/>
    </xf>
    <xf numFmtId="10" fontId="10" fillId="3" borderId="0" xfId="54" applyNumberFormat="1" applyFont="1" applyFill="1" applyAlignment="1">
      <alignment vertical="top"/>
    </xf>
    <xf numFmtId="170" fontId="10" fillId="0" borderId="1" xfId="3" applyNumberFormat="1" applyFont="1" applyBorder="1" applyAlignment="1">
      <alignment vertical="top"/>
    </xf>
    <xf numFmtId="170" fontId="10" fillId="0" borderId="17" xfId="3" applyNumberFormat="1" applyFont="1" applyBorder="1" applyAlignment="1">
      <alignment vertical="top"/>
    </xf>
    <xf numFmtId="0" fontId="29" fillId="0" borderId="7" xfId="3" quotePrefix="1" applyFont="1" applyBorder="1" applyAlignment="1">
      <alignment horizontal="left"/>
    </xf>
    <xf numFmtId="170" fontId="10" fillId="0" borderId="1" xfId="3" applyNumberFormat="1" applyFont="1" applyBorder="1"/>
    <xf numFmtId="170" fontId="10" fillId="0" borderId="17" xfId="3" applyNumberFormat="1" applyFont="1" applyBorder="1"/>
    <xf numFmtId="10" fontId="10" fillId="3" borderId="0" xfId="54" applyNumberFormat="1" applyFont="1" applyFill="1"/>
    <xf numFmtId="10" fontId="10" fillId="0" borderId="0" xfId="54" applyNumberFormat="1" applyFont="1"/>
    <xf numFmtId="10" fontId="10" fillId="0" borderId="7" xfId="54" applyNumberFormat="1" applyFont="1" applyBorder="1"/>
    <xf numFmtId="170" fontId="10" fillId="0" borderId="1" xfId="3" quotePrefix="1" applyNumberFormat="1" applyFont="1" applyBorder="1" applyAlignment="1">
      <alignment horizontal="left"/>
    </xf>
    <xf numFmtId="170" fontId="10" fillId="0" borderId="9" xfId="3" applyNumberFormat="1" applyFont="1" applyBorder="1"/>
    <xf numFmtId="170" fontId="10" fillId="3" borderId="0" xfId="3" applyNumberFormat="1" applyFont="1" applyFill="1" applyBorder="1"/>
    <xf numFmtId="170" fontId="10" fillId="0" borderId="19" xfId="3" applyNumberFormat="1" applyFont="1" applyBorder="1"/>
    <xf numFmtId="170" fontId="38" fillId="0" borderId="0" xfId="3" applyNumberFormat="1" applyFont="1" applyBorder="1"/>
    <xf numFmtId="170" fontId="10" fillId="0" borderId="3" xfId="3" applyNumberFormat="1" applyFont="1" applyBorder="1"/>
    <xf numFmtId="170" fontId="10" fillId="0" borderId="4" xfId="3" applyNumberFormat="1" applyFont="1" applyBorder="1"/>
    <xf numFmtId="170" fontId="22" fillId="0" borderId="18" xfId="3" applyNumberFormat="1" applyFont="1" applyBorder="1"/>
    <xf numFmtId="170" fontId="10" fillId="0" borderId="8" xfId="3" applyNumberFormat="1" applyFont="1" applyBorder="1"/>
    <xf numFmtId="170" fontId="10" fillId="0" borderId="20" xfId="3" applyNumberFormat="1" applyFont="1" applyBorder="1"/>
    <xf numFmtId="170" fontId="38" fillId="0" borderId="1" xfId="3" applyNumberFormat="1" applyFont="1" applyBorder="1"/>
    <xf numFmtId="170" fontId="10" fillId="0" borderId="0" xfId="3" quotePrefix="1" applyNumberFormat="1" applyFont="1" applyBorder="1" applyAlignment="1">
      <alignment horizontal="left"/>
    </xf>
    <xf numFmtId="170" fontId="10" fillId="0" borderId="2" xfId="3" applyNumberFormat="1" applyFont="1" applyBorder="1"/>
    <xf numFmtId="170" fontId="19" fillId="0" borderId="0" xfId="3" applyNumberFormat="1" applyFont="1"/>
    <xf numFmtId="170" fontId="19" fillId="3" borderId="0" xfId="3" applyNumberFormat="1" applyFont="1" applyFill="1"/>
    <xf numFmtId="170" fontId="10" fillId="0" borderId="0" xfId="3" quotePrefix="1" applyNumberFormat="1" applyFont="1" applyAlignment="1">
      <alignment horizontal="left"/>
    </xf>
    <xf numFmtId="0" fontId="48" fillId="0" borderId="0" xfId="0" applyFont="1" applyFill="1" applyAlignment="1">
      <alignment horizontal="center" wrapText="1"/>
    </xf>
    <xf numFmtId="0" fontId="49" fillId="0" borderId="0" xfId="0" applyFont="1" applyAlignment="1">
      <alignment horizontal="center" wrapText="1"/>
    </xf>
    <xf numFmtId="169" fontId="50" fillId="0" borderId="0" xfId="3" applyNumberFormat="1" applyFont="1" applyFill="1" applyBorder="1" applyAlignment="1">
      <alignment horizontal="left" vertical="top"/>
    </xf>
    <xf numFmtId="170" fontId="36" fillId="0" borderId="0" xfId="3" quotePrefix="1" applyNumberFormat="1" applyFont="1" applyBorder="1" applyAlignment="1">
      <alignment horizontal="left"/>
    </xf>
    <xf numFmtId="170" fontId="22" fillId="0" borderId="0" xfId="3" applyNumberFormat="1" applyFont="1" applyAlignment="1">
      <alignment horizontal="left"/>
    </xf>
    <xf numFmtId="170" fontId="10" fillId="0" borderId="18" xfId="3" applyNumberFormat="1" applyFont="1" applyBorder="1"/>
    <xf numFmtId="0" fontId="10" fillId="0" borderId="19" xfId="3" applyFont="1" applyBorder="1" applyAlignment="1">
      <alignment horizontal="center"/>
    </xf>
    <xf numFmtId="0" fontId="29" fillId="0" borderId="1" xfId="3" applyFont="1" applyBorder="1" applyAlignment="1">
      <alignment horizontal="left" vertical="top"/>
    </xf>
    <xf numFmtId="0" fontId="29" fillId="0" borderId="1" xfId="3" quotePrefix="1" applyFont="1" applyBorder="1" applyAlignment="1">
      <alignment horizontal="left"/>
    </xf>
    <xf numFmtId="170" fontId="10" fillId="0" borderId="28" xfId="3" applyNumberFormat="1" applyFont="1" applyBorder="1"/>
    <xf numFmtId="170" fontId="10" fillId="0" borderId="22" xfId="3" applyNumberFormat="1" applyFont="1" applyBorder="1"/>
    <xf numFmtId="0" fontId="39" fillId="0" borderId="0" xfId="0" applyFont="1" applyFill="1" applyAlignment="1">
      <alignment wrapText="1"/>
    </xf>
    <xf numFmtId="166" fontId="10" fillId="0" borderId="0" xfId="3" applyNumberFormat="1" applyFont="1"/>
    <xf numFmtId="49" fontId="22" fillId="0" borderId="0" xfId="3" applyNumberFormat="1" applyFont="1" applyBorder="1" applyAlignment="1">
      <alignment horizontal="left"/>
    </xf>
    <xf numFmtId="0" fontId="10" fillId="0" borderId="0" xfId="3" applyFont="1" applyBorder="1" applyAlignment="1">
      <alignment horizontal="right"/>
    </xf>
    <xf numFmtId="0" fontId="31" fillId="4" borderId="18" xfId="3" applyNumberFormat="1" applyFont="1" applyFill="1" applyBorder="1" applyAlignment="1">
      <alignment horizontal="center" vertical="top"/>
    </xf>
    <xf numFmtId="166" fontId="31" fillId="4" borderId="18" xfId="3" applyNumberFormat="1" applyFont="1" applyFill="1" applyBorder="1" applyAlignment="1">
      <alignment vertical="top"/>
    </xf>
    <xf numFmtId="166" fontId="31" fillId="4" borderId="8" xfId="3" applyNumberFormat="1" applyFont="1" applyFill="1" applyBorder="1" applyAlignment="1">
      <alignment vertical="top"/>
    </xf>
    <xf numFmtId="166" fontId="31" fillId="4" borderId="16" xfId="3" applyNumberFormat="1" applyFont="1" applyFill="1" applyBorder="1" applyAlignment="1">
      <alignment horizontal="centerContinuous" vertical="top"/>
    </xf>
    <xf numFmtId="166" fontId="31" fillId="4" borderId="13" xfId="3" applyNumberFormat="1" applyFont="1" applyFill="1" applyBorder="1" applyAlignment="1">
      <alignment horizontal="centerContinuous" vertical="top"/>
    </xf>
    <xf numFmtId="166" fontId="31" fillId="4" borderId="19" xfId="3" applyNumberFormat="1" applyFont="1" applyFill="1" applyBorder="1" applyAlignment="1">
      <alignment horizontal="center" vertical="top"/>
    </xf>
    <xf numFmtId="0" fontId="31" fillId="4" borderId="1" xfId="3" applyNumberFormat="1" applyFont="1" applyFill="1" applyBorder="1" applyAlignment="1">
      <alignment horizontal="center" vertical="top"/>
    </xf>
    <xf numFmtId="166" fontId="31" fillId="4" borderId="1" xfId="3" applyNumberFormat="1" applyFont="1" applyFill="1" applyBorder="1" applyAlignment="1">
      <alignment vertical="top"/>
    </xf>
    <xf numFmtId="166" fontId="31" fillId="4" borderId="0" xfId="3" applyNumberFormat="1" applyFont="1" applyFill="1" applyBorder="1" applyAlignment="1">
      <alignment vertical="top"/>
    </xf>
    <xf numFmtId="166" fontId="31" fillId="4" borderId="1" xfId="3" applyNumberFormat="1" applyFont="1" applyFill="1" applyBorder="1" applyAlignment="1">
      <alignment horizontal="center" vertical="top"/>
    </xf>
    <xf numFmtId="166" fontId="31" fillId="4" borderId="7" xfId="3" applyNumberFormat="1" applyFont="1" applyFill="1" applyBorder="1" applyAlignment="1">
      <alignment horizontal="center" vertical="top"/>
    </xf>
    <xf numFmtId="0" fontId="44" fillId="4" borderId="2" xfId="3" applyNumberFormat="1" applyFont="1" applyFill="1" applyBorder="1" applyAlignment="1">
      <alignment horizontal="center" vertical="top"/>
    </xf>
    <xf numFmtId="166" fontId="44" fillId="4" borderId="2" xfId="3" applyNumberFormat="1" applyFont="1" applyFill="1" applyBorder="1" applyAlignment="1">
      <alignment vertical="top"/>
    </xf>
    <xf numFmtId="166" fontId="44" fillId="4" borderId="3" xfId="3" applyNumberFormat="1" applyFont="1" applyFill="1" applyBorder="1" applyAlignment="1">
      <alignment vertical="top"/>
    </xf>
    <xf numFmtId="166" fontId="44" fillId="4" borderId="2" xfId="3" applyNumberFormat="1" applyFont="1" applyFill="1" applyBorder="1" applyAlignment="1">
      <alignment horizontal="center" vertical="top"/>
    </xf>
    <xf numFmtId="166" fontId="44" fillId="4" borderId="9" xfId="3" applyNumberFormat="1" applyFont="1" applyFill="1" applyBorder="1" applyAlignment="1">
      <alignment horizontal="center" vertical="top"/>
    </xf>
    <xf numFmtId="166" fontId="31" fillId="4" borderId="9" xfId="3" applyNumberFormat="1" applyFont="1" applyFill="1" applyBorder="1" applyAlignment="1">
      <alignment horizontal="center" vertical="top"/>
    </xf>
    <xf numFmtId="0" fontId="22" fillId="21" borderId="43" xfId="3" applyNumberFormat="1" applyFont="1" applyFill="1" applyBorder="1" applyAlignment="1">
      <alignment horizontal="center"/>
    </xf>
    <xf numFmtId="166" fontId="22" fillId="21" borderId="44" xfId="0" applyNumberFormat="1" applyFont="1" applyFill="1" applyBorder="1"/>
    <xf numFmtId="166" fontId="22" fillId="21" borderId="45" xfId="0" applyNumberFormat="1" applyFont="1" applyFill="1" applyBorder="1"/>
    <xf numFmtId="166" fontId="22" fillId="21" borderId="44" xfId="3" applyNumberFormat="1" applyFont="1" applyFill="1" applyBorder="1"/>
    <xf numFmtId="166" fontId="22" fillId="21" borderId="43" xfId="3" applyNumberFormat="1" applyFont="1" applyFill="1" applyBorder="1" applyAlignment="1">
      <alignment horizontal="center"/>
    </xf>
    <xf numFmtId="0" fontId="10" fillId="0" borderId="7" xfId="3" applyNumberFormat="1" applyFont="1" applyBorder="1" applyAlignment="1">
      <alignment horizontal="center"/>
    </xf>
    <xf numFmtId="166" fontId="10" fillId="0" borderId="1" xfId="3" applyNumberFormat="1" applyFont="1" applyBorder="1"/>
    <xf numFmtId="166" fontId="29" fillId="0" borderId="1" xfId="3" applyNumberFormat="1" applyFont="1" applyBorder="1"/>
    <xf numFmtId="0" fontId="10" fillId="0" borderId="9" xfId="3" applyNumberFormat="1" applyFont="1" applyBorder="1" applyAlignment="1">
      <alignment horizontal="center"/>
    </xf>
    <xf numFmtId="0" fontId="10" fillId="0" borderId="0" xfId="3" applyNumberFormat="1" applyFont="1"/>
    <xf numFmtId="0" fontId="22" fillId="0" borderId="0" xfId="3" applyNumberFormat="1" applyFont="1"/>
    <xf numFmtId="49" fontId="10" fillId="0" borderId="0" xfId="3" applyNumberFormat="1" applyFont="1" applyAlignment="1">
      <alignment horizontal="left"/>
    </xf>
    <xf numFmtId="166" fontId="10" fillId="0" borderId="0" xfId="3" quotePrefix="1" applyNumberFormat="1" applyFont="1" applyAlignment="1">
      <alignment horizontal="left"/>
    </xf>
    <xf numFmtId="0" fontId="10" fillId="3" borderId="0" xfId="3" applyFont="1" applyFill="1"/>
    <xf numFmtId="0" fontId="10" fillId="0" borderId="0" xfId="3" applyFont="1" applyFill="1" applyBorder="1"/>
    <xf numFmtId="169" fontId="22" fillId="3" borderId="0" xfId="3" applyNumberFormat="1" applyFont="1" applyFill="1" applyBorder="1" applyAlignment="1">
      <alignment horizontal="left"/>
    </xf>
    <xf numFmtId="0" fontId="10" fillId="4" borderId="18" xfId="3" applyFont="1" applyFill="1" applyBorder="1"/>
    <xf numFmtId="0" fontId="31" fillId="4" borderId="19" xfId="3" applyFont="1" applyFill="1" applyBorder="1"/>
    <xf numFmtId="0" fontId="10" fillId="4" borderId="0" xfId="3" applyFont="1" applyFill="1"/>
    <xf numFmtId="49" fontId="31" fillId="4" borderId="7" xfId="3" applyNumberFormat="1" applyFont="1" applyFill="1" applyBorder="1" applyAlignment="1">
      <alignment horizontal="left"/>
    </xf>
    <xf numFmtId="0" fontId="31" fillId="4" borderId="7" xfId="3" applyFont="1" applyFill="1" applyBorder="1"/>
    <xf numFmtId="0" fontId="22" fillId="3" borderId="0" xfId="3" applyFont="1" applyFill="1"/>
    <xf numFmtId="0" fontId="49" fillId="0" borderId="0" xfId="0" applyFont="1" applyBorder="1" applyAlignment="1">
      <alignment wrapText="1"/>
    </xf>
    <xf numFmtId="0" fontId="10" fillId="0" borderId="0" xfId="0" applyFont="1" applyFill="1" applyBorder="1" applyAlignment="1">
      <alignment wrapText="1"/>
    </xf>
    <xf numFmtId="0" fontId="10" fillId="0" borderId="0" xfId="0" applyFont="1" applyAlignment="1">
      <alignment horizontal="center" wrapText="1"/>
    </xf>
    <xf numFmtId="0" fontId="10" fillId="0" borderId="0" xfId="0" applyFont="1" applyBorder="1" applyAlignment="1">
      <alignment wrapText="1"/>
    </xf>
    <xf numFmtId="0" fontId="10" fillId="3" borderId="0" xfId="0" applyFont="1" applyFill="1" applyBorder="1" applyAlignment="1">
      <alignment wrapText="1"/>
    </xf>
    <xf numFmtId="0" fontId="49" fillId="0" borderId="0" xfId="0" applyFont="1" applyFill="1" applyBorder="1" applyAlignment="1">
      <alignment horizontal="left" vertical="top"/>
    </xf>
    <xf numFmtId="0" fontId="36" fillId="0" borderId="0" xfId="3" applyFont="1" applyFill="1" applyBorder="1" applyAlignment="1">
      <alignment horizontal="center"/>
    </xf>
    <xf numFmtId="0" fontId="19" fillId="0" borderId="0" xfId="3" applyFont="1" applyBorder="1"/>
    <xf numFmtId="0" fontId="36" fillId="0" borderId="0" xfId="3" applyFont="1" applyBorder="1" applyAlignment="1">
      <alignment horizontal="right"/>
    </xf>
    <xf numFmtId="0" fontId="19" fillId="0" borderId="0" xfId="3" applyFont="1" applyBorder="1" applyAlignment="1">
      <alignment horizontal="right"/>
    </xf>
    <xf numFmtId="0" fontId="10" fillId="4" borderId="16" xfId="3" applyFont="1" applyFill="1" applyBorder="1" applyAlignment="1">
      <alignment vertical="top"/>
    </xf>
    <xf numFmtId="0" fontId="10" fillId="4" borderId="14" xfId="3" applyFont="1" applyFill="1" applyBorder="1"/>
    <xf numFmtId="0" fontId="22" fillId="4" borderId="15" xfId="3" quotePrefix="1" applyFont="1" applyFill="1" applyBorder="1" applyAlignment="1">
      <alignment horizontal="left" vertical="top" wrapText="1"/>
    </xf>
    <xf numFmtId="166" fontId="22" fillId="4" borderId="16" xfId="3" applyNumberFormat="1" applyFont="1" applyFill="1" applyBorder="1" applyAlignment="1">
      <alignment horizontal="center" vertical="top" wrapText="1"/>
    </xf>
    <xf numFmtId="166" fontId="22" fillId="4" borderId="14" xfId="3" applyNumberFormat="1" applyFont="1" applyFill="1" applyBorder="1" applyAlignment="1">
      <alignment horizontal="center" vertical="top" wrapText="1"/>
    </xf>
    <xf numFmtId="2" fontId="22" fillId="4" borderId="14" xfId="3" applyNumberFormat="1" applyFont="1" applyFill="1" applyBorder="1" applyAlignment="1">
      <alignment horizontal="center" vertical="top" wrapText="1"/>
    </xf>
    <xf numFmtId="2" fontId="22" fillId="4" borderId="15" xfId="3" applyNumberFormat="1" applyFont="1" applyFill="1" applyBorder="1" applyAlignment="1">
      <alignment horizontal="center" vertical="top" wrapText="1"/>
    </xf>
    <xf numFmtId="166" fontId="10" fillId="0" borderId="8" xfId="1" applyNumberFormat="1" applyFont="1" applyBorder="1" applyAlignment="1">
      <alignment horizontal="center"/>
    </xf>
    <xf numFmtId="0" fontId="10" fillId="0" borderId="20" xfId="3" applyFont="1" applyBorder="1" applyAlignment="1">
      <alignment horizontal="center"/>
    </xf>
    <xf numFmtId="0" fontId="10" fillId="0" borderId="1" xfId="3" applyFont="1" applyBorder="1" applyAlignment="1">
      <alignment horizontal="center"/>
    </xf>
    <xf numFmtId="0" fontId="10" fillId="0" borderId="0" xfId="3" applyFont="1" applyBorder="1" applyAlignment="1">
      <alignment horizontal="center"/>
    </xf>
    <xf numFmtId="0" fontId="22" fillId="0" borderId="3" xfId="3" applyFont="1" applyBorder="1"/>
    <xf numFmtId="37" fontId="10" fillId="0" borderId="2" xfId="3" applyNumberFormat="1" applyFont="1" applyBorder="1"/>
    <xf numFmtId="37" fontId="10" fillId="0" borderId="3" xfId="3" applyNumberFormat="1" applyFont="1" applyBorder="1"/>
    <xf numFmtId="37" fontId="10" fillId="0" borderId="4" xfId="3" applyNumberFormat="1" applyFont="1" applyBorder="1"/>
    <xf numFmtId="0" fontId="22" fillId="0" borderId="1" xfId="3" applyFont="1" applyBorder="1"/>
    <xf numFmtId="0" fontId="22" fillId="0" borderId="0" xfId="3" applyFont="1" applyBorder="1"/>
    <xf numFmtId="37" fontId="10" fillId="0" borderId="18" xfId="3" applyNumberFormat="1" applyFont="1" applyBorder="1"/>
    <xf numFmtId="37" fontId="10" fillId="0" borderId="8" xfId="3" applyNumberFormat="1" applyFont="1" applyBorder="1"/>
    <xf numFmtId="37" fontId="10" fillId="0" borderId="20" xfId="3" applyNumberFormat="1" applyFont="1" applyBorder="1"/>
    <xf numFmtId="49" fontId="22" fillId="0" borderId="17" xfId="3" applyNumberFormat="1" applyFont="1" applyBorder="1" applyAlignment="1">
      <alignment horizontal="left"/>
    </xf>
    <xf numFmtId="0" fontId="22" fillId="0" borderId="17" xfId="3" applyFont="1" applyBorder="1"/>
    <xf numFmtId="37" fontId="10" fillId="0" borderId="1" xfId="3" applyNumberFormat="1" applyFont="1" applyBorder="1"/>
    <xf numFmtId="37" fontId="10" fillId="0" borderId="0" xfId="3" applyNumberFormat="1" applyFont="1" applyBorder="1"/>
    <xf numFmtId="37" fontId="10" fillId="0" borderId="17" xfId="3" applyNumberFormat="1" applyFont="1" applyBorder="1"/>
    <xf numFmtId="165" fontId="10" fillId="0" borderId="1" xfId="1" applyFont="1" applyBorder="1"/>
    <xf numFmtId="165" fontId="10" fillId="0" borderId="0" xfId="1" applyFont="1" applyBorder="1"/>
    <xf numFmtId="165" fontId="10" fillId="0" borderId="17" xfId="1" applyFont="1" applyBorder="1"/>
    <xf numFmtId="0" fontId="22" fillId="0" borderId="4" xfId="3" applyFont="1" applyBorder="1"/>
    <xf numFmtId="165" fontId="10" fillId="0" borderId="2" xfId="1" applyFont="1" applyBorder="1"/>
    <xf numFmtId="165" fontId="10" fillId="0" borderId="3" xfId="1" applyFont="1" applyBorder="1"/>
    <xf numFmtId="165" fontId="10" fillId="0" borderId="4" xfId="1" applyFont="1" applyBorder="1"/>
    <xf numFmtId="0" fontId="10" fillId="0" borderId="1" xfId="3" applyFont="1" applyFill="1" applyBorder="1"/>
    <xf numFmtId="0" fontId="10" fillId="0" borderId="17" xfId="3" applyFont="1" applyFill="1" applyBorder="1"/>
    <xf numFmtId="37" fontId="10" fillId="0" borderId="0" xfId="3" applyNumberFormat="1" applyFont="1"/>
    <xf numFmtId="0" fontId="36" fillId="0" borderId="0" xfId="3" applyFont="1"/>
    <xf numFmtId="37" fontId="19" fillId="0" borderId="0" xfId="3" applyNumberFormat="1" applyFont="1"/>
    <xf numFmtId="37" fontId="19" fillId="0" borderId="0" xfId="3" applyNumberFormat="1" applyFont="1" applyBorder="1"/>
    <xf numFmtId="0" fontId="44" fillId="4" borderId="16" xfId="3" applyFont="1" applyFill="1" applyBorder="1" applyAlignment="1">
      <alignment vertical="top"/>
    </xf>
    <xf numFmtId="0" fontId="44" fillId="4" borderId="14" xfId="3" applyFont="1" applyFill="1" applyBorder="1"/>
    <xf numFmtId="0" fontId="31" fillId="4" borderId="14" xfId="3" quotePrefix="1" applyFont="1" applyFill="1" applyBorder="1" applyAlignment="1">
      <alignment horizontal="left" vertical="top" wrapText="1"/>
    </xf>
    <xf numFmtId="166" fontId="10" fillId="0" borderId="7" xfId="1" applyNumberFormat="1" applyFont="1" applyBorder="1"/>
    <xf numFmtId="166" fontId="10" fillId="0" borderId="13" xfId="3" applyNumberFormat="1" applyFont="1" applyBorder="1"/>
    <xf numFmtId="0" fontId="10" fillId="0" borderId="0" xfId="3" applyFont="1" applyAlignment="1">
      <alignment vertical="center"/>
    </xf>
    <xf numFmtId="166" fontId="10" fillId="0" borderId="10" xfId="3" applyNumberFormat="1" applyFont="1" applyFill="1" applyBorder="1"/>
    <xf numFmtId="49" fontId="22" fillId="0" borderId="0" xfId="3" applyNumberFormat="1" applyFont="1"/>
    <xf numFmtId="0" fontId="10" fillId="0" borderId="0" xfId="3" quotePrefix="1" applyFont="1" applyAlignment="1">
      <alignment horizontal="left"/>
    </xf>
    <xf numFmtId="0" fontId="10" fillId="0" borderId="0" xfId="3" applyFont="1" applyAlignment="1">
      <alignment horizontal="left"/>
    </xf>
    <xf numFmtId="0" fontId="39" fillId="0" borderId="0" xfId="0" applyFont="1" applyFill="1" applyAlignment="1">
      <alignment horizontal="center" wrapText="1"/>
    </xf>
    <xf numFmtId="169" fontId="53" fillId="0" borderId="0" xfId="3" applyNumberFormat="1" applyFont="1" applyFill="1" applyBorder="1" applyAlignment="1">
      <alignment horizontal="center"/>
    </xf>
    <xf numFmtId="0" fontId="22" fillId="0" borderId="0" xfId="3" applyFont="1" applyBorder="1" applyAlignment="1">
      <alignment horizontal="right"/>
    </xf>
    <xf numFmtId="166" fontId="22" fillId="0" borderId="0" xfId="3" applyNumberFormat="1" applyFont="1" applyBorder="1" applyAlignment="1"/>
    <xf numFmtId="2" fontId="22" fillId="0" borderId="0" xfId="3" applyNumberFormat="1" applyFont="1" applyBorder="1" applyAlignment="1">
      <alignment horizontal="center"/>
    </xf>
    <xf numFmtId="2" fontId="10" fillId="0" borderId="0" xfId="3" applyNumberFormat="1" applyFont="1" applyBorder="1" applyAlignment="1">
      <alignment horizontal="center"/>
    </xf>
    <xf numFmtId="169" fontId="10" fillId="0" borderId="0" xfId="3" applyNumberFormat="1" applyFont="1" applyBorder="1"/>
    <xf numFmtId="49" fontId="31" fillId="4" borderId="14" xfId="3" applyNumberFormat="1" applyFont="1" applyFill="1" applyBorder="1" applyAlignment="1">
      <alignment horizontal="left" vertical="top" wrapText="1"/>
    </xf>
    <xf numFmtId="166" fontId="31" fillId="4" borderId="13" xfId="3" quotePrefix="1" applyNumberFormat="1" applyFont="1" applyFill="1" applyBorder="1" applyAlignment="1">
      <alignment horizontal="center" vertical="top" wrapText="1"/>
    </xf>
    <xf numFmtId="166" fontId="22" fillId="0" borderId="0" xfId="3" quotePrefix="1" applyNumberFormat="1" applyFont="1" applyBorder="1" applyAlignment="1">
      <alignment horizontal="center" wrapText="1"/>
    </xf>
    <xf numFmtId="169" fontId="10" fillId="0" borderId="7" xfId="3" applyNumberFormat="1" applyFont="1" applyBorder="1"/>
    <xf numFmtId="49" fontId="10" fillId="0" borderId="0" xfId="3" applyNumberFormat="1" applyFont="1" applyBorder="1" applyAlignment="1">
      <alignment horizontal="center"/>
    </xf>
    <xf numFmtId="37" fontId="10" fillId="0" borderId="7" xfId="3" applyNumberFormat="1" applyFont="1" applyBorder="1"/>
    <xf numFmtId="49" fontId="10" fillId="0" borderId="1" xfId="3" applyNumberFormat="1" applyFont="1" applyBorder="1"/>
    <xf numFmtId="49" fontId="22" fillId="0" borderId="0" xfId="3" quotePrefix="1" applyNumberFormat="1" applyFont="1" applyBorder="1" applyAlignment="1">
      <alignment horizontal="right"/>
    </xf>
    <xf numFmtId="37" fontId="10" fillId="0" borderId="10" xfId="3" applyNumberFormat="1" applyFont="1" applyFill="1" applyBorder="1"/>
    <xf numFmtId="169" fontId="10" fillId="0" borderId="9" xfId="3" applyNumberFormat="1" applyFont="1" applyBorder="1"/>
    <xf numFmtId="49" fontId="10" fillId="0" borderId="2" xfId="3" applyNumberFormat="1" applyFont="1" applyBorder="1"/>
    <xf numFmtId="49" fontId="10" fillId="0" borderId="3" xfId="3" applyNumberFormat="1" applyFont="1" applyBorder="1"/>
    <xf numFmtId="0" fontId="10" fillId="0" borderId="11" xfId="3" applyFont="1" applyBorder="1"/>
    <xf numFmtId="169" fontId="10" fillId="0" borderId="0" xfId="3" applyNumberFormat="1" applyFont="1"/>
    <xf numFmtId="0" fontId="10" fillId="0" borderId="0" xfId="3" applyFont="1" applyAlignment="1">
      <alignment wrapText="1"/>
    </xf>
    <xf numFmtId="169" fontId="10" fillId="0" borderId="0" xfId="3" quotePrefix="1" applyNumberFormat="1" applyFont="1" applyAlignment="1">
      <alignment horizontal="left"/>
    </xf>
    <xf numFmtId="0" fontId="22" fillId="0" borderId="0" xfId="3" applyFont="1" applyAlignment="1"/>
    <xf numFmtId="0" fontId="19" fillId="0" borderId="0" xfId="3" applyFont="1" applyAlignment="1"/>
    <xf numFmtId="0" fontId="44" fillId="4" borderId="18" xfId="3" applyFont="1" applyFill="1" applyBorder="1" applyAlignment="1"/>
    <xf numFmtId="0" fontId="44" fillId="4" borderId="8" xfId="3" applyFont="1" applyFill="1" applyBorder="1" applyAlignment="1"/>
    <xf numFmtId="0" fontId="44" fillId="4" borderId="20" xfId="3" applyFont="1" applyFill="1" applyBorder="1" applyAlignment="1"/>
    <xf numFmtId="0" fontId="19" fillId="0" borderId="0" xfId="3" applyFont="1" applyFill="1" applyBorder="1" applyAlignment="1"/>
    <xf numFmtId="0" fontId="44" fillId="4" borderId="1" xfId="3" applyFont="1" applyFill="1" applyBorder="1" applyAlignment="1"/>
    <xf numFmtId="0" fontId="44" fillId="4" borderId="17" xfId="3" applyFont="1" applyFill="1" applyBorder="1" applyAlignment="1"/>
    <xf numFmtId="0" fontId="44" fillId="4" borderId="2" xfId="3" applyFont="1" applyFill="1" applyBorder="1" applyAlignment="1"/>
    <xf numFmtId="0" fontId="44" fillId="4" borderId="3" xfId="3" applyFont="1" applyFill="1" applyBorder="1" applyAlignment="1"/>
    <xf numFmtId="0" fontId="31" fillId="4" borderId="3" xfId="3" applyFont="1" applyFill="1" applyBorder="1" applyAlignment="1">
      <alignment horizontal="centerContinuous"/>
    </xf>
    <xf numFmtId="0" fontId="44" fillId="4" borderId="4" xfId="3" applyFont="1" applyFill="1" applyBorder="1" applyAlignment="1"/>
    <xf numFmtId="0" fontId="44" fillId="4" borderId="1" xfId="3" applyFont="1" applyFill="1" applyBorder="1" applyAlignment="1">
      <alignment horizontal="center"/>
    </xf>
    <xf numFmtId="0" fontId="44" fillId="4" borderId="17" xfId="3" applyFont="1" applyFill="1" applyBorder="1" applyAlignment="1">
      <alignment horizontal="center"/>
    </xf>
    <xf numFmtId="49" fontId="31" fillId="4" borderId="19" xfId="3" applyNumberFormat="1" applyFont="1" applyFill="1" applyBorder="1" applyAlignment="1">
      <alignment horizontal="center"/>
    </xf>
    <xf numFmtId="49" fontId="31" fillId="4" borderId="7" xfId="3" applyNumberFormat="1" applyFont="1" applyFill="1" applyBorder="1" applyAlignment="1">
      <alignment horizontal="center"/>
    </xf>
    <xf numFmtId="49" fontId="36" fillId="0" borderId="0" xfId="3" applyNumberFormat="1" applyFont="1" applyFill="1" applyBorder="1" applyAlignment="1">
      <alignment horizontal="center"/>
    </xf>
    <xf numFmtId="0" fontId="31" fillId="4" borderId="30" xfId="3" applyFont="1" applyFill="1" applyBorder="1" applyAlignment="1"/>
    <xf numFmtId="0" fontId="44" fillId="4" borderId="31" xfId="3" applyFont="1" applyFill="1" applyBorder="1" applyAlignment="1"/>
    <xf numFmtId="0" fontId="10" fillId="0" borderId="29" xfId="3" applyFont="1" applyFill="1" applyBorder="1" applyAlignment="1">
      <alignment horizontal="center"/>
    </xf>
    <xf numFmtId="0" fontId="10" fillId="0" borderId="1" xfId="3" applyFont="1" applyBorder="1" applyAlignment="1"/>
    <xf numFmtId="0" fontId="10" fillId="0" borderId="17" xfId="3" applyFont="1" applyBorder="1" applyAlignment="1"/>
    <xf numFmtId="0" fontId="10" fillId="0" borderId="7" xfId="3" applyFont="1" applyBorder="1" applyAlignment="1"/>
    <xf numFmtId="0" fontId="38" fillId="0" borderId="17" xfId="3" applyFont="1" applyBorder="1" applyAlignment="1"/>
    <xf numFmtId="0" fontId="29" fillId="0" borderId="17" xfId="3" applyFont="1" applyBorder="1" applyAlignment="1">
      <alignment vertical="center" wrapText="1"/>
    </xf>
    <xf numFmtId="0" fontId="22" fillId="0" borderId="17" xfId="3" applyFont="1" applyBorder="1" applyAlignment="1">
      <alignment vertical="top" wrapText="1"/>
    </xf>
    <xf numFmtId="0" fontId="10" fillId="0" borderId="10" xfId="3" applyFont="1" applyFill="1" applyBorder="1" applyAlignment="1">
      <alignment vertical="top"/>
    </xf>
    <xf numFmtId="0" fontId="19" fillId="0" borderId="0" xfId="3" applyFont="1" applyFill="1" applyBorder="1" applyAlignment="1">
      <alignment vertical="top"/>
    </xf>
    <xf numFmtId="0" fontId="10" fillId="0" borderId="2" xfId="3" applyFont="1" applyBorder="1" applyAlignment="1"/>
    <xf numFmtId="0" fontId="10" fillId="0" borderId="4" xfId="3" applyFont="1" applyBorder="1" applyAlignment="1"/>
    <xf numFmtId="0" fontId="10" fillId="0" borderId="3" xfId="3" applyFont="1" applyBorder="1" applyAlignment="1"/>
    <xf numFmtId="0" fontId="10" fillId="0" borderId="0" xfId="4" applyFont="1" applyFill="1" applyAlignment="1">
      <alignment wrapText="1"/>
    </xf>
    <xf numFmtId="0" fontId="10" fillId="0" borderId="0" xfId="4" applyFont="1" applyAlignment="1">
      <alignment horizontal="center" wrapText="1"/>
    </xf>
    <xf numFmtId="0" fontId="10" fillId="0" borderId="0" xfId="4" applyFont="1" applyAlignment="1">
      <alignment wrapText="1"/>
    </xf>
    <xf numFmtId="0" fontId="10" fillId="3" borderId="0" xfId="4" applyFont="1" applyFill="1" applyAlignment="1">
      <alignment wrapText="1"/>
    </xf>
    <xf numFmtId="0" fontId="22" fillId="0" borderId="0" xfId="3" quotePrefix="1" applyFont="1" applyBorder="1" applyAlignment="1">
      <alignment horizontal="left" vertical="top" wrapText="1"/>
    </xf>
    <xf numFmtId="166" fontId="22" fillId="0" borderId="0" xfId="3" applyNumberFormat="1" applyFont="1" applyBorder="1" applyAlignment="1">
      <alignment horizontal="center" wrapText="1"/>
    </xf>
    <xf numFmtId="2" fontId="22" fillId="0" borderId="0" xfId="3" applyNumberFormat="1" applyFont="1" applyBorder="1" applyAlignment="1">
      <alignment horizontal="center" wrapText="1"/>
    </xf>
    <xf numFmtId="0" fontId="22" fillId="0" borderId="0" xfId="3" applyFont="1" applyAlignment="1">
      <alignment horizontal="center" wrapText="1"/>
    </xf>
    <xf numFmtId="0" fontId="44" fillId="4" borderId="18" xfId="3" applyFont="1" applyFill="1" applyBorder="1"/>
    <xf numFmtId="0" fontId="44" fillId="4" borderId="8" xfId="3" applyFont="1" applyFill="1" applyBorder="1"/>
    <xf numFmtId="0" fontId="31" fillId="4" borderId="20" xfId="3" applyFont="1" applyFill="1" applyBorder="1"/>
    <xf numFmtId="0" fontId="31" fillId="4" borderId="8" xfId="3" applyFont="1" applyFill="1" applyBorder="1" applyAlignment="1">
      <alignment horizontal="center"/>
    </xf>
    <xf numFmtId="0" fontId="31" fillId="4" borderId="20" xfId="3" applyFont="1" applyFill="1" applyBorder="1" applyAlignment="1">
      <alignment horizontal="center"/>
    </xf>
    <xf numFmtId="0" fontId="44" fillId="4" borderId="2" xfId="3" applyFont="1" applyFill="1" applyBorder="1"/>
    <xf numFmtId="0" fontId="44" fillId="4" borderId="3" xfId="3" applyFont="1" applyFill="1" applyBorder="1"/>
    <xf numFmtId="0" fontId="44" fillId="4" borderId="4" xfId="3" applyFont="1" applyFill="1" applyBorder="1"/>
    <xf numFmtId="0" fontId="44" fillId="4" borderId="3" xfId="3" applyFont="1" applyFill="1" applyBorder="1" applyAlignment="1">
      <alignment horizontal="center"/>
    </xf>
    <xf numFmtId="0" fontId="44" fillId="4" borderId="4" xfId="3" applyFont="1" applyFill="1" applyBorder="1" applyAlignment="1">
      <alignment horizontal="center"/>
    </xf>
    <xf numFmtId="37" fontId="10" fillId="0" borderId="10" xfId="3" applyNumberFormat="1" applyFont="1" applyBorder="1"/>
    <xf numFmtId="37" fontId="10" fillId="0" borderId="22" xfId="3" applyNumberFormat="1" applyFont="1" applyBorder="1"/>
    <xf numFmtId="0" fontId="10" fillId="0" borderId="22" xfId="3" applyFont="1" applyBorder="1"/>
    <xf numFmtId="0" fontId="22" fillId="0" borderId="2" xfId="3" applyFont="1" applyBorder="1"/>
    <xf numFmtId="0" fontId="10" fillId="0" borderId="0" xfId="0" applyFont="1" applyBorder="1" applyAlignment="1">
      <alignment horizontal="center" wrapText="1"/>
    </xf>
    <xf numFmtId="0" fontId="10" fillId="0" borderId="0" xfId="0" applyFont="1" applyFill="1" applyAlignment="1">
      <alignment horizontal="left" vertical="top" wrapText="1"/>
    </xf>
    <xf numFmtId="0" fontId="10" fillId="0" borderId="0" xfId="0" applyFont="1" applyFill="1" applyAlignment="1">
      <alignment horizontal="left" vertical="top"/>
    </xf>
    <xf numFmtId="0" fontId="31" fillId="4" borderId="13" xfId="3" applyFont="1" applyFill="1" applyBorder="1" applyAlignment="1">
      <alignment horizontal="left" vertical="top" wrapText="1"/>
    </xf>
    <xf numFmtId="0" fontId="10" fillId="0" borderId="19" xfId="3" applyFont="1" applyBorder="1"/>
    <xf numFmtId="0" fontId="10" fillId="0" borderId="18" xfId="3" applyFont="1" applyBorder="1" applyAlignment="1">
      <alignment horizontal="center"/>
    </xf>
    <xf numFmtId="165" fontId="10" fillId="0" borderId="7" xfId="1" applyFont="1" applyBorder="1"/>
    <xf numFmtId="37" fontId="54" fillId="0" borderId="7" xfId="3" applyNumberFormat="1" applyFont="1" applyBorder="1"/>
    <xf numFmtId="37" fontId="10" fillId="0" borderId="9" xfId="3" applyNumberFormat="1" applyFont="1" applyBorder="1"/>
    <xf numFmtId="37" fontId="10" fillId="0" borderId="14" xfId="3" applyNumberFormat="1" applyFont="1" applyBorder="1"/>
    <xf numFmtId="37" fontId="10" fillId="0" borderId="15" xfId="3" applyNumberFormat="1" applyFont="1" applyBorder="1"/>
    <xf numFmtId="0" fontId="31" fillId="4" borderId="16" xfId="3" applyFont="1" applyFill="1" applyBorder="1" applyAlignment="1">
      <alignment vertical="center"/>
    </xf>
    <xf numFmtId="37" fontId="44" fillId="4" borderId="14" xfId="3" applyNumberFormat="1" applyFont="1" applyFill="1" applyBorder="1"/>
    <xf numFmtId="0" fontId="44" fillId="4" borderId="15" xfId="3" applyFont="1" applyFill="1" applyBorder="1" applyAlignment="1">
      <alignment horizontal="center"/>
    </xf>
    <xf numFmtId="37" fontId="10" fillId="0" borderId="19" xfId="3" applyNumberFormat="1" applyFont="1" applyBorder="1" applyAlignment="1">
      <alignment horizontal="center"/>
    </xf>
    <xf numFmtId="37" fontId="22" fillId="0" borderId="2" xfId="3" applyNumberFormat="1" applyFont="1" applyBorder="1"/>
    <xf numFmtId="37" fontId="10" fillId="0" borderId="19" xfId="3" applyNumberFormat="1" applyFont="1" applyFill="1" applyBorder="1"/>
    <xf numFmtId="37" fontId="10" fillId="0" borderId="7" xfId="3" applyNumberFormat="1" applyFont="1" applyFill="1" applyBorder="1"/>
    <xf numFmtId="37" fontId="22" fillId="0" borderId="3" xfId="3" applyNumberFormat="1" applyFont="1" applyBorder="1"/>
    <xf numFmtId="37" fontId="10" fillId="0" borderId="20" xfId="3" applyNumberFormat="1" applyFont="1" applyFill="1" applyBorder="1"/>
    <xf numFmtId="0" fontId="31" fillId="4" borderId="2" xfId="3" applyFont="1" applyFill="1" applyBorder="1" applyAlignment="1">
      <alignment vertical="center"/>
    </xf>
    <xf numFmtId="37" fontId="44" fillId="4" borderId="3" xfId="3" applyNumberFormat="1" applyFont="1" applyFill="1" applyBorder="1"/>
    <xf numFmtId="37" fontId="44" fillId="4" borderId="15" xfId="3" applyNumberFormat="1" applyFont="1" applyFill="1" applyBorder="1"/>
    <xf numFmtId="0" fontId="44" fillId="4" borderId="13" xfId="3" applyFont="1" applyFill="1" applyBorder="1"/>
    <xf numFmtId="37" fontId="44" fillId="4" borderId="13" xfId="3" applyNumberFormat="1" applyFont="1" applyFill="1" applyBorder="1"/>
    <xf numFmtId="37" fontId="31" fillId="4" borderId="13" xfId="3" applyNumberFormat="1" applyFont="1" applyFill="1" applyBorder="1" applyAlignment="1">
      <alignment horizontal="center" vertical="top" wrapText="1"/>
    </xf>
    <xf numFmtId="37" fontId="10" fillId="0" borderId="19" xfId="3" applyNumberFormat="1" applyFont="1" applyBorder="1"/>
    <xf numFmtId="166" fontId="10" fillId="0" borderId="1" xfId="3" applyNumberFormat="1" applyFont="1" applyFill="1" applyBorder="1" applyAlignment="1">
      <alignment horizontal="center"/>
    </xf>
    <xf numFmtId="37" fontId="33" fillId="0" borderId="1" xfId="3" applyNumberFormat="1" applyFont="1" applyBorder="1"/>
    <xf numFmtId="37" fontId="10" fillId="0" borderId="13" xfId="3" applyNumberFormat="1" applyFont="1" applyBorder="1"/>
    <xf numFmtId="166" fontId="10" fillId="0" borderId="16" xfId="3" applyNumberFormat="1" applyFont="1" applyFill="1" applyBorder="1" applyAlignment="1">
      <alignment horizontal="center"/>
    </xf>
    <xf numFmtId="37" fontId="22" fillId="0" borderId="9" xfId="3" applyNumberFormat="1" applyFont="1" applyBorder="1"/>
    <xf numFmtId="37" fontId="10" fillId="0" borderId="16" xfId="3" applyNumberFormat="1" applyFont="1" applyFill="1" applyBorder="1"/>
    <xf numFmtId="37" fontId="10" fillId="0" borderId="14" xfId="3" applyNumberFormat="1" applyFont="1" applyFill="1" applyBorder="1"/>
    <xf numFmtId="37" fontId="10" fillId="0" borderId="15" xfId="3" applyNumberFormat="1" applyFont="1" applyFill="1" applyBorder="1"/>
    <xf numFmtId="0" fontId="31" fillId="4" borderId="15" xfId="3" applyFont="1" applyFill="1" applyBorder="1" applyAlignment="1">
      <alignment vertical="top"/>
    </xf>
    <xf numFmtId="0" fontId="31" fillId="4" borderId="13" xfId="3" applyFont="1" applyFill="1" applyBorder="1" applyAlignment="1">
      <alignment horizontal="center" vertical="top" wrapText="1"/>
    </xf>
    <xf numFmtId="0" fontId="10" fillId="0" borderId="7" xfId="3" applyFont="1" applyBorder="1" applyAlignment="1">
      <alignment vertical="top"/>
    </xf>
    <xf numFmtId="0" fontId="10" fillId="0" borderId="0" xfId="0" applyFont="1" applyBorder="1" applyAlignment="1">
      <alignment vertical="top"/>
    </xf>
    <xf numFmtId="0" fontId="10" fillId="0" borderId="17" xfId="0" applyFont="1" applyBorder="1" applyAlignment="1">
      <alignment vertical="top"/>
    </xf>
    <xf numFmtId="0" fontId="10" fillId="0" borderId="7" xfId="0" applyFont="1" applyBorder="1" applyAlignment="1">
      <alignment vertical="top" wrapText="1"/>
    </xf>
    <xf numFmtId="0" fontId="10" fillId="0" borderId="17" xfId="0" applyFont="1" applyBorder="1"/>
    <xf numFmtId="0" fontId="10" fillId="0" borderId="7" xfId="0" applyFont="1" applyBorder="1" applyAlignment="1">
      <alignment vertical="top"/>
    </xf>
    <xf numFmtId="0" fontId="10" fillId="0" borderId="7" xfId="0" applyFont="1" applyBorder="1"/>
    <xf numFmtId="37" fontId="10" fillId="0" borderId="9" xfId="3" quotePrefix="1" applyNumberFormat="1" applyFont="1" applyBorder="1" applyAlignment="1">
      <alignment horizontal="right"/>
    </xf>
    <xf numFmtId="0" fontId="22" fillId="0" borderId="0" xfId="0" applyFont="1" applyBorder="1" applyAlignment="1">
      <alignment vertical="top"/>
    </xf>
    <xf numFmtId="37" fontId="22" fillId="0" borderId="7" xfId="3" quotePrefix="1" applyNumberFormat="1" applyFont="1" applyBorder="1" applyAlignment="1">
      <alignment horizontal="right"/>
    </xf>
    <xf numFmtId="37" fontId="10" fillId="0" borderId="7" xfId="3" quotePrefix="1" applyNumberFormat="1" applyFont="1" applyBorder="1" applyAlignment="1">
      <alignment horizontal="right"/>
    </xf>
    <xf numFmtId="37" fontId="10" fillId="0" borderId="7" xfId="3" quotePrefix="1" applyNumberFormat="1" applyFont="1" applyBorder="1"/>
    <xf numFmtId="0" fontId="10" fillId="0" borderId="0" xfId="0" applyFont="1" applyBorder="1" applyAlignment="1"/>
    <xf numFmtId="0" fontId="22" fillId="0" borderId="0" xfId="2" applyFont="1" applyFill="1" applyBorder="1" applyAlignment="1">
      <alignment horizontal="center" vertical="center"/>
    </xf>
    <xf numFmtId="0" fontId="10" fillId="0" borderId="0" xfId="0" applyFont="1" applyFill="1"/>
    <xf numFmtId="0" fontId="31" fillId="4" borderId="16" xfId="0" applyFont="1" applyFill="1" applyBorder="1" applyAlignment="1">
      <alignment horizontal="left" vertical="center"/>
    </xf>
    <xf numFmtId="0" fontId="31" fillId="4" borderId="14" xfId="0" applyFont="1" applyFill="1" applyBorder="1" applyAlignment="1">
      <alignment horizontal="center" vertical="center"/>
    </xf>
    <xf numFmtId="0" fontId="31" fillId="4" borderId="16"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1" fillId="4" borderId="13" xfId="0" applyFont="1" applyFill="1" applyBorder="1" applyAlignment="1">
      <alignment horizontal="center" vertical="center"/>
    </xf>
    <xf numFmtId="0" fontId="22" fillId="7" borderId="19" xfId="0" applyFont="1" applyFill="1" applyBorder="1"/>
    <xf numFmtId="0" fontId="22" fillId="0" borderId="18" xfId="0" applyFont="1" applyFill="1" applyBorder="1" applyAlignment="1">
      <alignment horizontal="center" textRotation="180"/>
    </xf>
    <xf numFmtId="0" fontId="22" fillId="0" borderId="8" xfId="0" applyFont="1" applyFill="1" applyBorder="1" applyAlignment="1">
      <alignment horizontal="center" textRotation="180"/>
    </xf>
    <xf numFmtId="0" fontId="22" fillId="12" borderId="19" xfId="0" applyFont="1" applyFill="1" applyBorder="1" applyAlignment="1">
      <alignment horizontal="center" textRotation="180"/>
    </xf>
    <xf numFmtId="0" fontId="10" fillId="0" borderId="19" xfId="0" applyFont="1" applyFill="1" applyBorder="1"/>
    <xf numFmtId="0" fontId="22" fillId="8" borderId="13" xfId="0" applyFont="1" applyFill="1" applyBorder="1" applyAlignment="1"/>
    <xf numFmtId="0" fontId="10" fillId="0" borderId="1" xfId="0" applyFont="1" applyBorder="1"/>
    <xf numFmtId="0" fontId="10" fillId="12" borderId="7" xfId="0" applyFont="1" applyFill="1" applyBorder="1"/>
    <xf numFmtId="0" fontId="22" fillId="9" borderId="13" xfId="0" applyFont="1" applyFill="1" applyBorder="1" applyAlignment="1"/>
    <xf numFmtId="0" fontId="10" fillId="10" borderId="7" xfId="0" applyFont="1" applyFill="1" applyBorder="1" applyAlignment="1">
      <alignment horizontal="right"/>
    </xf>
    <xf numFmtId="0" fontId="22" fillId="11" borderId="13" xfId="0" applyFont="1" applyFill="1" applyBorder="1" applyAlignment="1">
      <alignment horizontal="right"/>
    </xf>
    <xf numFmtId="0" fontId="22" fillId="9" borderId="13" xfId="0" applyFont="1" applyFill="1" applyBorder="1"/>
    <xf numFmtId="0" fontId="22" fillId="9" borderId="7" xfId="0" applyFont="1" applyFill="1" applyBorder="1" applyAlignment="1"/>
    <xf numFmtId="0" fontId="22" fillId="12" borderId="13" xfId="0" applyFont="1" applyFill="1" applyBorder="1" applyAlignment="1">
      <alignment horizontal="right"/>
    </xf>
    <xf numFmtId="0" fontId="22" fillId="7" borderId="13" xfId="0" applyFont="1" applyFill="1" applyBorder="1" applyAlignment="1"/>
    <xf numFmtId="0" fontId="22" fillId="12" borderId="9" xfId="0" applyFont="1" applyFill="1" applyBorder="1" applyAlignment="1"/>
    <xf numFmtId="0" fontId="22" fillId="0" borderId="9" xfId="0" applyFont="1" applyFill="1" applyBorder="1" applyAlignment="1"/>
    <xf numFmtId="0" fontId="22" fillId="0" borderId="13" xfId="0" applyFont="1" applyFill="1" applyBorder="1" applyAlignment="1"/>
    <xf numFmtId="0" fontId="10" fillId="12" borderId="10" xfId="0" applyFont="1" applyFill="1" applyBorder="1"/>
    <xf numFmtId="0" fontId="10" fillId="0" borderId="10" xfId="0" applyFont="1" applyBorder="1"/>
    <xf numFmtId="0" fontId="10" fillId="0" borderId="1" xfId="0" applyFont="1" applyFill="1" applyBorder="1" applyAlignment="1"/>
    <xf numFmtId="0" fontId="10" fillId="0" borderId="23" xfId="0" applyFont="1" applyBorder="1"/>
    <xf numFmtId="0" fontId="10" fillId="0" borderId="27" xfId="0" applyFont="1" applyBorder="1"/>
    <xf numFmtId="0" fontId="10" fillId="0" borderId="27" xfId="0" applyFont="1" applyFill="1" applyBorder="1"/>
    <xf numFmtId="0" fontId="10" fillId="0" borderId="11" xfId="0" applyFont="1" applyBorder="1"/>
    <xf numFmtId="0" fontId="10" fillId="0" borderId="3" xfId="0" applyFont="1" applyBorder="1"/>
    <xf numFmtId="0" fontId="10" fillId="0" borderId="9" xfId="0" applyFont="1" applyBorder="1"/>
    <xf numFmtId="0" fontId="39" fillId="0" borderId="0" xfId="0" applyFont="1" applyAlignment="1">
      <alignment horizontal="center"/>
    </xf>
    <xf numFmtId="0" fontId="10" fillId="0" borderId="0" xfId="0" applyFont="1" applyFill="1" applyBorder="1"/>
    <xf numFmtId="0" fontId="10" fillId="0" borderId="18" xfId="0" applyFont="1" applyBorder="1"/>
    <xf numFmtId="0" fontId="10" fillId="0" borderId="8" xfId="0" applyFont="1" applyBorder="1"/>
    <xf numFmtId="0" fontId="10" fillId="0" borderId="20" xfId="0" applyFont="1" applyBorder="1"/>
    <xf numFmtId="0" fontId="31" fillId="4" borderId="1" xfId="0" applyFont="1" applyFill="1" applyBorder="1" applyAlignment="1">
      <alignment horizontal="center" vertical="center"/>
    </xf>
    <xf numFmtId="0" fontId="44" fillId="4" borderId="0" xfId="0" applyFont="1" applyFill="1" applyBorder="1" applyAlignment="1">
      <alignment horizontal="center" vertical="center"/>
    </xf>
    <xf numFmtId="0" fontId="31" fillId="4" borderId="16" xfId="0" applyFont="1" applyFill="1" applyBorder="1" applyAlignment="1">
      <alignment horizontal="center" vertical="center"/>
    </xf>
    <xf numFmtId="0" fontId="31" fillId="4" borderId="9" xfId="0" applyFont="1" applyFill="1" applyBorder="1" applyAlignment="1">
      <alignment horizontal="center" vertical="center"/>
    </xf>
    <xf numFmtId="0" fontId="31" fillId="4" borderId="4" xfId="0" applyFont="1" applyFill="1" applyBorder="1" applyAlignment="1">
      <alignment horizontal="center" vertical="center"/>
    </xf>
    <xf numFmtId="0" fontId="44" fillId="4" borderId="2" xfId="0" applyFont="1" applyFill="1" applyBorder="1" applyAlignment="1">
      <alignment horizontal="center" vertical="center"/>
    </xf>
    <xf numFmtId="0" fontId="31" fillId="4" borderId="2" xfId="0" applyFont="1" applyFill="1" applyBorder="1" applyAlignment="1">
      <alignment horizontal="center" vertical="center" wrapText="1"/>
    </xf>
    <xf numFmtId="0" fontId="44" fillId="4" borderId="1" xfId="0" applyFont="1" applyFill="1" applyBorder="1" applyAlignment="1">
      <alignment horizontal="center" vertical="center"/>
    </xf>
    <xf numFmtId="0" fontId="10" fillId="14" borderId="19" xfId="0" applyFont="1" applyFill="1" applyBorder="1" applyAlignment="1">
      <alignment horizontal="center" vertical="center"/>
    </xf>
    <xf numFmtId="0" fontId="10" fillId="0" borderId="0" xfId="0" applyFont="1" applyFill="1" applyBorder="1" applyAlignment="1">
      <alignment horizontal="center" vertical="center"/>
    </xf>
    <xf numFmtId="0" fontId="10" fillId="14" borderId="1" xfId="0" applyFont="1" applyFill="1" applyBorder="1" applyAlignment="1">
      <alignment horizontal="center" vertical="center"/>
    </xf>
    <xf numFmtId="0" fontId="10" fillId="14" borderId="7" xfId="0" applyFont="1" applyFill="1" applyBorder="1" applyAlignment="1">
      <alignment horizontal="center" vertical="center"/>
    </xf>
    <xf numFmtId="0" fontId="10" fillId="0" borderId="0" xfId="0" applyFont="1" applyBorder="1" applyAlignment="1">
      <alignment horizontal="center" vertical="center"/>
    </xf>
    <xf numFmtId="0" fontId="10" fillId="0" borderId="1" xfId="0" applyFont="1" applyBorder="1" applyAlignment="1"/>
    <xf numFmtId="0" fontId="10" fillId="0" borderId="7" xfId="0" applyFont="1" applyFill="1" applyBorder="1" applyAlignment="1">
      <alignment horizontal="center" vertical="center"/>
    </xf>
    <xf numFmtId="0" fontId="10" fillId="0" borderId="1" xfId="0" applyFont="1" applyBorder="1" applyAlignment="1">
      <alignment horizontal="center" vertical="center"/>
    </xf>
    <xf numFmtId="0" fontId="10" fillId="0" borderId="17" xfId="0" applyFont="1" applyFill="1" applyBorder="1"/>
    <xf numFmtId="0" fontId="10" fillId="11" borderId="13"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7" xfId="0" applyFont="1" applyBorder="1" applyAlignment="1">
      <alignment horizontal="center" vertical="center"/>
    </xf>
    <xf numFmtId="0" fontId="10" fillId="12" borderId="13" xfId="0" applyFont="1" applyFill="1" applyBorder="1" applyAlignment="1">
      <alignment horizontal="center" vertical="center"/>
    </xf>
    <xf numFmtId="0" fontId="10" fillId="11" borderId="19" xfId="0" applyFont="1" applyFill="1" applyBorder="1" applyAlignment="1">
      <alignment horizontal="center" vertical="center"/>
    </xf>
    <xf numFmtId="0" fontId="10" fillId="12" borderId="7" xfId="0" applyFont="1" applyFill="1" applyBorder="1" applyAlignment="1">
      <alignment horizontal="center" vertical="center"/>
    </xf>
    <xf numFmtId="0" fontId="10" fillId="0" borderId="9" xfId="0" applyFont="1" applyBorder="1" applyAlignment="1">
      <alignment horizontal="center" vertical="center"/>
    </xf>
    <xf numFmtId="0" fontId="22" fillId="0" borderId="1" xfId="0" applyFont="1" applyFill="1" applyBorder="1" applyAlignment="1"/>
    <xf numFmtId="0" fontId="10" fillId="0" borderId="8" xfId="0" applyFont="1" applyBorder="1" applyAlignment="1">
      <alignment horizontal="center" vertical="center"/>
    </xf>
    <xf numFmtId="0" fontId="10" fillId="0" borderId="8" xfId="0" applyFont="1" applyFill="1" applyBorder="1" applyAlignment="1">
      <alignment horizontal="center" vertical="center"/>
    </xf>
    <xf numFmtId="0" fontId="10" fillId="0" borderId="3" xfId="0" applyFont="1" applyBorder="1" applyAlignment="1">
      <alignment horizontal="center" vertical="center"/>
    </xf>
    <xf numFmtId="0" fontId="22" fillId="12" borderId="13" xfId="0" applyFont="1" applyFill="1" applyBorder="1" applyAlignment="1"/>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22" fillId="13" borderId="13" xfId="0" applyFont="1" applyFill="1" applyBorder="1" applyAlignment="1"/>
    <xf numFmtId="0" fontId="10" fillId="0" borderId="3" xfId="0" applyFont="1" applyFill="1" applyBorder="1"/>
    <xf numFmtId="0" fontId="10" fillId="13" borderId="13" xfId="0" applyFont="1" applyFill="1" applyBorder="1" applyAlignment="1">
      <alignment horizontal="center" vertical="center"/>
    </xf>
    <xf numFmtId="0" fontId="10" fillId="13" borderId="9" xfId="0" applyFont="1" applyFill="1" applyBorder="1" applyAlignment="1">
      <alignment horizontal="center" vertical="center"/>
    </xf>
    <xf numFmtId="0" fontId="10" fillId="0" borderId="4" xfId="0" applyFont="1" applyFill="1" applyBorder="1"/>
    <xf numFmtId="0" fontId="44" fillId="0" borderId="1" xfId="0" applyFont="1" applyBorder="1"/>
    <xf numFmtId="0" fontId="44" fillId="0" borderId="0" xfId="0" applyFont="1" applyBorder="1"/>
    <xf numFmtId="0" fontId="31" fillId="0" borderId="20" xfId="0" applyFont="1" applyFill="1" applyBorder="1" applyAlignment="1">
      <alignment horizontal="center" vertical="center" wrapText="1"/>
    </xf>
    <xf numFmtId="0" fontId="44" fillId="12" borderId="20" xfId="0" applyFont="1" applyFill="1" applyBorder="1" applyAlignment="1">
      <alignment horizontal="center" vertical="center"/>
    </xf>
    <xf numFmtId="0" fontId="44" fillId="0" borderId="19" xfId="0" applyFont="1" applyFill="1" applyBorder="1" applyAlignment="1">
      <alignment horizontal="center" vertical="center" wrapText="1"/>
    </xf>
    <xf numFmtId="0" fontId="44" fillId="8" borderId="8" xfId="0" applyFont="1" applyFill="1" applyBorder="1" applyAlignment="1">
      <alignment horizontal="center" vertical="center" wrapText="1"/>
    </xf>
    <xf numFmtId="0" fontId="44" fillId="0" borderId="1" xfId="0" applyFont="1" applyFill="1" applyBorder="1" applyAlignment="1">
      <alignment horizontal="center" vertical="center"/>
    </xf>
    <xf numFmtId="0" fontId="44" fillId="0" borderId="17" xfId="0" applyFont="1" applyBorder="1"/>
    <xf numFmtId="0" fontId="10" fillId="0" borderId="0" xfId="2" applyFont="1" applyFill="1" applyBorder="1" applyAlignment="1">
      <alignment vertical="center" wrapText="1"/>
    </xf>
    <xf numFmtId="0" fontId="10" fillId="0" borderId="0" xfId="2" applyFont="1" applyFill="1" applyBorder="1" applyAlignment="1"/>
    <xf numFmtId="0" fontId="49" fillId="0" borderId="0" xfId="2" applyFont="1" applyFill="1" applyBorder="1" applyAlignment="1">
      <alignment vertical="center"/>
    </xf>
    <xf numFmtId="0" fontId="22" fillId="0" borderId="18" xfId="0" applyFont="1" applyBorder="1"/>
    <xf numFmtId="0" fontId="22" fillId="0" borderId="1" xfId="0" applyFont="1" applyBorder="1"/>
    <xf numFmtId="0" fontId="44" fillId="4" borderId="17" xfId="0" applyFont="1" applyFill="1" applyBorder="1"/>
    <xf numFmtId="0" fontId="31" fillId="4" borderId="19" xfId="0" applyFont="1" applyFill="1" applyBorder="1"/>
    <xf numFmtId="0" fontId="31" fillId="4" borderId="20" xfId="0" applyFont="1" applyFill="1" applyBorder="1"/>
    <xf numFmtId="0" fontId="31" fillId="4" borderId="8" xfId="0" applyFont="1" applyFill="1" applyBorder="1"/>
    <xf numFmtId="0" fontId="44" fillId="4" borderId="0" xfId="0" applyFont="1" applyFill="1" applyBorder="1"/>
    <xf numFmtId="0" fontId="56" fillId="4" borderId="9" xfId="0" applyFont="1" applyFill="1" applyBorder="1"/>
    <xf numFmtId="0" fontId="56" fillId="4" borderId="0" xfId="0" applyFont="1" applyFill="1" applyBorder="1"/>
    <xf numFmtId="0" fontId="56" fillId="4" borderId="7" xfId="0" applyFont="1" applyFill="1" applyBorder="1"/>
    <xf numFmtId="0" fontId="56" fillId="4" borderId="17" xfId="0" applyFont="1" applyFill="1" applyBorder="1"/>
    <xf numFmtId="0" fontId="22" fillId="7" borderId="14" xfId="0" applyFont="1" applyFill="1" applyBorder="1" applyAlignment="1">
      <alignment horizontal="center" vertical="center"/>
    </xf>
    <xf numFmtId="0" fontId="10" fillId="7" borderId="14" xfId="0" applyFont="1" applyFill="1" applyBorder="1"/>
    <xf numFmtId="0" fontId="54" fillId="7" borderId="14" xfId="0" applyFont="1" applyFill="1" applyBorder="1"/>
    <xf numFmtId="0" fontId="54" fillId="7" borderId="15" xfId="0" applyFont="1" applyFill="1" applyBorder="1"/>
    <xf numFmtId="0" fontId="22" fillId="9" borderId="7" xfId="0" applyFont="1" applyFill="1" applyBorder="1"/>
    <xf numFmtId="0" fontId="22" fillId="9" borderId="0" xfId="0" applyFont="1" applyFill="1" applyBorder="1"/>
    <xf numFmtId="0" fontId="10" fillId="9" borderId="0" xfId="0" applyFont="1" applyFill="1" applyBorder="1"/>
    <xf numFmtId="0" fontId="10" fillId="9" borderId="7" xfId="0" applyFont="1" applyFill="1" applyBorder="1" applyAlignment="1">
      <alignment horizontal="center" vertical="center"/>
    </xf>
    <xf numFmtId="0" fontId="10" fillId="9" borderId="17" xfId="0" applyFont="1" applyFill="1" applyBorder="1" applyAlignment="1">
      <alignment horizontal="center" vertical="center"/>
    </xf>
    <xf numFmtId="0" fontId="22" fillId="10" borderId="7" xfId="0" applyFont="1" applyFill="1" applyBorder="1"/>
    <xf numFmtId="0" fontId="22" fillId="10" borderId="0" xfId="0" applyFont="1" applyFill="1" applyBorder="1"/>
    <xf numFmtId="0" fontId="33" fillId="10" borderId="0" xfId="0" applyFont="1" applyFill="1" applyBorder="1"/>
    <xf numFmtId="0" fontId="33" fillId="10" borderId="7" xfId="0" applyFont="1" applyFill="1" applyBorder="1" applyAlignment="1">
      <alignment horizontal="center" vertical="center"/>
    </xf>
    <xf numFmtId="0" fontId="33" fillId="10" borderId="0" xfId="0" applyFont="1" applyFill="1" applyBorder="1" applyAlignment="1">
      <alignment horizontal="center" vertical="center"/>
    </xf>
    <xf numFmtId="0" fontId="33" fillId="10" borderId="7" xfId="0" applyFont="1" applyFill="1" applyBorder="1"/>
    <xf numFmtId="0" fontId="10" fillId="9" borderId="7" xfId="0" applyFont="1" applyFill="1" applyBorder="1"/>
    <xf numFmtId="0" fontId="10" fillId="9" borderId="1" xfId="0" applyFont="1" applyFill="1" applyBorder="1"/>
    <xf numFmtId="0" fontId="10" fillId="9" borderId="17" xfId="0" applyFont="1" applyFill="1" applyBorder="1"/>
    <xf numFmtId="0" fontId="10" fillId="9" borderId="9" xfId="0" applyFont="1" applyFill="1" applyBorder="1"/>
    <xf numFmtId="0" fontId="10" fillId="9" borderId="3" xfId="0" applyFont="1" applyFill="1" applyBorder="1"/>
    <xf numFmtId="0" fontId="10" fillId="9" borderId="2" xfId="0" applyFont="1" applyFill="1" applyBorder="1"/>
    <xf numFmtId="0" fontId="10" fillId="9" borderId="4" xfId="0" applyFont="1" applyFill="1" applyBorder="1"/>
    <xf numFmtId="0" fontId="22" fillId="7" borderId="1" xfId="0" applyFont="1" applyFill="1" applyBorder="1"/>
    <xf numFmtId="0" fontId="10" fillId="7" borderId="0" xfId="0" applyFont="1" applyFill="1" applyBorder="1"/>
    <xf numFmtId="0" fontId="10" fillId="7" borderId="1" xfId="0" applyFont="1" applyFill="1" applyBorder="1"/>
    <xf numFmtId="0" fontId="10" fillId="7" borderId="17" xfId="0" applyFont="1" applyFill="1" applyBorder="1"/>
    <xf numFmtId="0" fontId="22" fillId="10" borderId="18" xfId="0" applyFont="1" applyFill="1" applyBorder="1"/>
    <xf numFmtId="0" fontId="10" fillId="10" borderId="20" xfId="0" applyFont="1" applyFill="1" applyBorder="1"/>
    <xf numFmtId="0" fontId="22" fillId="10" borderId="8" xfId="0" applyFont="1" applyFill="1" applyBorder="1"/>
    <xf numFmtId="0" fontId="10" fillId="10" borderId="8" xfId="0" applyFont="1" applyFill="1" applyBorder="1"/>
    <xf numFmtId="0" fontId="10" fillId="10" borderId="19" xfId="0" applyFont="1" applyFill="1" applyBorder="1"/>
    <xf numFmtId="0" fontId="10" fillId="10" borderId="18" xfId="0" applyFont="1" applyFill="1" applyBorder="1"/>
    <xf numFmtId="0" fontId="10" fillId="10" borderId="1" xfId="0" applyFont="1" applyFill="1" applyBorder="1"/>
    <xf numFmtId="0" fontId="10" fillId="10" borderId="17" xfId="0" applyFont="1" applyFill="1" applyBorder="1"/>
    <xf numFmtId="0" fontId="10" fillId="10" borderId="0" xfId="0" applyFont="1" applyFill="1" applyBorder="1"/>
    <xf numFmtId="0" fontId="10" fillId="10" borderId="7" xfId="0" applyFont="1" applyFill="1" applyBorder="1"/>
    <xf numFmtId="0" fontId="22" fillId="9" borderId="1" xfId="0" applyFont="1" applyFill="1" applyBorder="1"/>
    <xf numFmtId="0" fontId="22" fillId="10" borderId="1" xfId="0" applyFont="1" applyFill="1" applyBorder="1"/>
    <xf numFmtId="0" fontId="22" fillId="11" borderId="16" xfId="0" applyFont="1" applyFill="1" applyBorder="1"/>
    <xf numFmtId="0" fontId="10" fillId="11" borderId="14" xfId="0" applyFont="1" applyFill="1" applyBorder="1"/>
    <xf numFmtId="0" fontId="10" fillId="11" borderId="15" xfId="0" applyFont="1" applyFill="1" applyBorder="1"/>
    <xf numFmtId="0" fontId="10" fillId="11" borderId="13" xfId="0" applyFont="1" applyFill="1" applyBorder="1"/>
    <xf numFmtId="0" fontId="22" fillId="12" borderId="16" xfId="0" applyFont="1" applyFill="1" applyBorder="1"/>
    <xf numFmtId="0" fontId="10" fillId="12" borderId="14" xfId="0" applyFont="1" applyFill="1" applyBorder="1"/>
    <xf numFmtId="0" fontId="10" fillId="12" borderId="15" xfId="0" applyFont="1" applyFill="1" applyBorder="1"/>
    <xf numFmtId="0" fontId="10" fillId="12" borderId="13" xfId="0" applyFont="1" applyFill="1" applyBorder="1"/>
    <xf numFmtId="0" fontId="57" fillId="12" borderId="13" xfId="0" applyFont="1" applyFill="1" applyBorder="1"/>
    <xf numFmtId="0" fontId="54" fillId="0" borderId="0" xfId="0" applyFont="1" applyBorder="1"/>
    <xf numFmtId="0" fontId="22" fillId="0" borderId="0" xfId="0" applyFont="1" applyAlignment="1">
      <alignment horizontal="center"/>
    </xf>
    <xf numFmtId="0" fontId="10" fillId="10" borderId="16" xfId="7" applyFont="1" applyFill="1" applyBorder="1"/>
    <xf numFmtId="2" fontId="10" fillId="17" borderId="13" xfId="0" applyNumberFormat="1" applyFont="1" applyFill="1" applyBorder="1"/>
    <xf numFmtId="0" fontId="10" fillId="17" borderId="13" xfId="0" applyFont="1" applyFill="1" applyBorder="1"/>
    <xf numFmtId="0" fontId="10" fillId="22" borderId="16" xfId="7" applyFont="1" applyFill="1" applyBorder="1"/>
    <xf numFmtId="0" fontId="10" fillId="10" borderId="18" xfId="7" applyFont="1" applyFill="1" applyBorder="1"/>
    <xf numFmtId="0" fontId="10" fillId="17" borderId="16" xfId="0" applyFont="1" applyFill="1" applyBorder="1" applyAlignment="1">
      <alignment horizontal="left"/>
    </xf>
    <xf numFmtId="0" fontId="10" fillId="17" borderId="19" xfId="0" applyFont="1" applyFill="1" applyBorder="1"/>
    <xf numFmtId="0" fontId="22" fillId="18" borderId="13" xfId="0" applyFont="1" applyFill="1" applyBorder="1"/>
    <xf numFmtId="2" fontId="10" fillId="18" borderId="13" xfId="0" applyNumberFormat="1" applyFont="1" applyFill="1" applyBorder="1"/>
    <xf numFmtId="0" fontId="10" fillId="18" borderId="13" xfId="0" applyFont="1" applyFill="1" applyBorder="1"/>
    <xf numFmtId="0" fontId="10" fillId="15" borderId="0" xfId="0" applyFont="1" applyFill="1" applyBorder="1"/>
    <xf numFmtId="0" fontId="22" fillId="0" borderId="0" xfId="0" applyFont="1" applyFill="1"/>
    <xf numFmtId="0" fontId="22" fillId="0" borderId="0" xfId="0" applyFont="1" applyFill="1" applyBorder="1" applyAlignment="1">
      <alignment horizontal="left"/>
    </xf>
    <xf numFmtId="0" fontId="31" fillId="4" borderId="0" xfId="0" applyFont="1" applyFill="1" applyAlignment="1">
      <alignment horizontal="center" vertical="center"/>
    </xf>
    <xf numFmtId="0" fontId="31" fillId="4" borderId="0" xfId="0" applyFont="1" applyFill="1" applyAlignment="1">
      <alignment horizontal="center" vertical="center" wrapText="1"/>
    </xf>
    <xf numFmtId="0" fontId="31" fillId="4" borderId="0" xfId="0" applyFont="1" applyFill="1" applyBorder="1" applyAlignment="1">
      <alignment horizontal="center" vertical="center"/>
    </xf>
    <xf numFmtId="0" fontId="44" fillId="0" borderId="0" xfId="0" applyFont="1" applyFill="1" applyAlignment="1">
      <alignment horizontal="center" vertical="center"/>
    </xf>
    <xf numFmtId="0" fontId="44" fillId="0" borderId="0" xfId="0" applyFont="1" applyFill="1"/>
    <xf numFmtId="0" fontId="10" fillId="9" borderId="19" xfId="0" applyFont="1" applyFill="1" applyBorder="1"/>
    <xf numFmtId="0" fontId="10" fillId="0" borderId="19" xfId="0" applyFont="1" applyBorder="1"/>
    <xf numFmtId="0" fontId="10" fillId="9" borderId="7" xfId="0" applyFont="1" applyFill="1" applyBorder="1" applyAlignment="1"/>
    <xf numFmtId="0" fontId="10" fillId="10" borderId="9" xfId="0" applyFont="1" applyFill="1" applyBorder="1"/>
    <xf numFmtId="0" fontId="22" fillId="11" borderId="13" xfId="0" applyFont="1" applyFill="1" applyBorder="1"/>
    <xf numFmtId="0" fontId="10" fillId="22" borderId="0" xfId="6" applyFont="1" applyFill="1" applyBorder="1" applyProtection="1"/>
    <xf numFmtId="165" fontId="10" fillId="0" borderId="7" xfId="5" applyFont="1" applyBorder="1"/>
    <xf numFmtId="172" fontId="10" fillId="22" borderId="0" xfId="6" applyNumberFormat="1" applyFont="1" applyFill="1" applyBorder="1" applyProtection="1"/>
    <xf numFmtId="165" fontId="10" fillId="11" borderId="13" xfId="0" applyNumberFormat="1" applyFont="1" applyFill="1" applyBorder="1"/>
    <xf numFmtId="0" fontId="51" fillId="0" borderId="0" xfId="0" applyFont="1" applyAlignment="1"/>
    <xf numFmtId="0" fontId="58" fillId="0" borderId="0" xfId="0" applyFont="1" applyFill="1" applyBorder="1" applyAlignment="1">
      <alignment vertical="center"/>
    </xf>
    <xf numFmtId="0" fontId="22" fillId="0" borderId="0" xfId="0" applyFont="1" applyFill="1" applyBorder="1"/>
    <xf numFmtId="2" fontId="10" fillId="0" borderId="0" xfId="0" applyNumberFormat="1" applyFont="1" applyFill="1" applyBorder="1"/>
    <xf numFmtId="2" fontId="10" fillId="20" borderId="13" xfId="0" applyNumberFormat="1" applyFont="1" applyFill="1" applyBorder="1"/>
    <xf numFmtId="2" fontId="10" fillId="0" borderId="7" xfId="0" applyNumberFormat="1" applyFont="1" applyBorder="1"/>
    <xf numFmtId="2" fontId="10" fillId="0" borderId="9" xfId="0" applyNumberFormat="1" applyFont="1" applyBorder="1"/>
    <xf numFmtId="0" fontId="10" fillId="0" borderId="1" xfId="0" applyFont="1" applyBorder="1" applyAlignment="1">
      <alignment vertical="top"/>
    </xf>
    <xf numFmtId="39" fontId="10" fillId="0" borderId="7" xfId="3" applyNumberFormat="1" applyFont="1" applyBorder="1"/>
    <xf numFmtId="37" fontId="22" fillId="0" borderId="7" xfId="3" applyNumberFormat="1" applyFont="1" applyBorder="1"/>
    <xf numFmtId="0" fontId="1" fillId="0" borderId="7" xfId="3" applyNumberFormat="1" applyFont="1" applyBorder="1" applyAlignment="1">
      <alignment horizontal="center"/>
    </xf>
    <xf numFmtId="166" fontId="1" fillId="0" borderId="1" xfId="3" applyNumberFormat="1" applyFont="1" applyBorder="1"/>
    <xf numFmtId="166" fontId="1" fillId="0" borderId="0" xfId="3" applyNumberFormat="1" applyFont="1" applyBorder="1"/>
    <xf numFmtId="166" fontId="1" fillId="0" borderId="7" xfId="3" applyNumberFormat="1" applyFont="1" applyBorder="1"/>
    <xf numFmtId="166" fontId="1" fillId="0" borderId="17" xfId="3" applyNumberFormat="1" applyFont="1" applyBorder="1"/>
    <xf numFmtId="165" fontId="10" fillId="0" borderId="7" xfId="3" applyNumberFormat="1" applyFont="1" applyBorder="1" applyAlignment="1">
      <alignment vertical="top"/>
    </xf>
    <xf numFmtId="171" fontId="10" fillId="0" borderId="1" xfId="3" applyNumberFormat="1" applyFont="1" applyFill="1" applyBorder="1" applyAlignment="1">
      <alignment horizontal="right" indent="1"/>
    </xf>
    <xf numFmtId="0" fontId="10" fillId="0" borderId="1" xfId="3" applyNumberFormat="1" applyFont="1" applyBorder="1" applyAlignment="1">
      <alignment horizontal="center"/>
    </xf>
    <xf numFmtId="166" fontId="10" fillId="0" borderId="17" xfId="3" applyNumberFormat="1" applyFont="1" applyBorder="1"/>
    <xf numFmtId="171" fontId="10" fillId="0" borderId="7" xfId="3" applyNumberFormat="1" applyFont="1" applyFill="1" applyBorder="1" applyAlignment="1">
      <alignment horizontal="right" indent="1"/>
    </xf>
    <xf numFmtId="166" fontId="29" fillId="0" borderId="2" xfId="3" applyNumberFormat="1" applyFont="1" applyBorder="1"/>
    <xf numFmtId="166" fontId="10" fillId="0" borderId="1" xfId="0" applyNumberFormat="1" applyFont="1" applyFill="1" applyBorder="1"/>
    <xf numFmtId="166" fontId="10" fillId="0" borderId="0" xfId="0" applyNumberFormat="1" applyFont="1" applyFill="1" applyBorder="1"/>
    <xf numFmtId="166" fontId="10" fillId="0" borderId="2" xfId="0" applyNumberFormat="1" applyFont="1" applyFill="1" applyBorder="1"/>
    <xf numFmtId="166" fontId="10" fillId="0" borderId="4" xfId="0" applyNumberFormat="1" applyFont="1" applyFill="1" applyBorder="1"/>
    <xf numFmtId="0" fontId="59" fillId="2" borderId="12" xfId="2" applyFont="1" applyFill="1" applyBorder="1" applyAlignment="1">
      <alignment horizontal="center"/>
    </xf>
    <xf numFmtId="171" fontId="10" fillId="0" borderId="0" xfId="3" applyNumberFormat="1" applyFont="1" applyFill="1" applyBorder="1" applyAlignment="1">
      <alignment horizontal="right" indent="1"/>
    </xf>
    <xf numFmtId="166" fontId="10" fillId="0" borderId="13" xfId="3" applyNumberFormat="1" applyFont="1" applyFill="1" applyBorder="1"/>
    <xf numFmtId="165" fontId="10" fillId="3" borderId="0" xfId="3" applyNumberFormat="1" applyFont="1" applyFill="1"/>
    <xf numFmtId="175" fontId="10" fillId="0" borderId="0" xfId="0" applyNumberFormat="1" applyFont="1" applyFill="1"/>
    <xf numFmtId="175" fontId="10" fillId="22" borderId="16" xfId="7" applyNumberFormat="1" applyFont="1" applyFill="1" applyBorder="1"/>
    <xf numFmtId="175" fontId="10" fillId="17" borderId="13" xfId="0" applyNumberFormat="1" applyFont="1" applyFill="1" applyBorder="1"/>
    <xf numFmtId="175" fontId="10" fillId="0" borderId="0" xfId="0" applyNumberFormat="1" applyFont="1"/>
    <xf numFmtId="10" fontId="10" fillId="0" borderId="7" xfId="54" applyNumberFormat="1" applyFont="1" applyFill="1" applyBorder="1"/>
    <xf numFmtId="0" fontId="20" fillId="0" borderId="0" xfId="0" quotePrefix="1" applyFont="1" applyFill="1"/>
    <xf numFmtId="0" fontId="20" fillId="0" borderId="0" xfId="0" applyFont="1" applyFill="1"/>
    <xf numFmtId="15" fontId="20" fillId="0" borderId="0" xfId="0" quotePrefix="1" applyNumberFormat="1" applyFont="1" applyFill="1"/>
    <xf numFmtId="170" fontId="10" fillId="0" borderId="1" xfId="3" applyNumberFormat="1" applyFont="1" applyFill="1" applyBorder="1"/>
    <xf numFmtId="170" fontId="10" fillId="0" borderId="7" xfId="3" applyNumberFormat="1" applyFont="1" applyFill="1" applyBorder="1"/>
    <xf numFmtId="49" fontId="10" fillId="0" borderId="1" xfId="3" applyNumberFormat="1" applyFont="1" applyFill="1" applyBorder="1" applyAlignment="1">
      <alignment horizontal="left"/>
    </xf>
    <xf numFmtId="39" fontId="10" fillId="0" borderId="7" xfId="3" applyNumberFormat="1" applyFont="1" applyFill="1" applyBorder="1"/>
    <xf numFmtId="0" fontId="10" fillId="10" borderId="7" xfId="55" applyFont="1" applyFill="1" applyBorder="1"/>
    <xf numFmtId="0" fontId="10" fillId="9" borderId="7" xfId="55" applyFont="1" applyFill="1" applyBorder="1"/>
    <xf numFmtId="175" fontId="10" fillId="18" borderId="13" xfId="0" applyNumberFormat="1" applyFont="1" applyFill="1" applyBorder="1"/>
    <xf numFmtId="175" fontId="10" fillId="20" borderId="13" xfId="0" applyNumberFormat="1" applyFont="1" applyFill="1" applyBorder="1"/>
    <xf numFmtId="0" fontId="10" fillId="10" borderId="16" xfId="56" applyFont="1" applyFill="1" applyBorder="1"/>
    <xf numFmtId="169" fontId="22" fillId="25" borderId="18" xfId="3" applyNumberFormat="1" applyFont="1" applyFill="1" applyBorder="1"/>
    <xf numFmtId="0" fontId="10" fillId="25" borderId="19" xfId="3" applyFont="1" applyFill="1" applyBorder="1"/>
    <xf numFmtId="0" fontId="10" fillId="25" borderId="1" xfId="3" applyFont="1" applyFill="1" applyBorder="1"/>
    <xf numFmtId="0" fontId="10" fillId="25" borderId="7" xfId="3" applyFont="1" applyFill="1" applyBorder="1"/>
    <xf numFmtId="165" fontId="10" fillId="25" borderId="7" xfId="5" applyFont="1" applyFill="1" applyBorder="1"/>
    <xf numFmtId="0" fontId="51" fillId="25" borderId="1" xfId="3" applyFont="1" applyFill="1" applyBorder="1" applyAlignment="1"/>
    <xf numFmtId="165" fontId="51" fillId="25" borderId="7" xfId="5" applyFont="1" applyFill="1" applyBorder="1" applyAlignment="1"/>
    <xf numFmtId="165" fontId="51" fillId="25" borderId="9" xfId="5" applyFont="1" applyFill="1" applyBorder="1" applyAlignment="1"/>
    <xf numFmtId="165" fontId="10" fillId="25" borderId="9" xfId="5" applyFont="1" applyFill="1" applyBorder="1"/>
    <xf numFmtId="0" fontId="22" fillId="25" borderId="1" xfId="3" applyFont="1" applyFill="1" applyBorder="1"/>
    <xf numFmtId="165" fontId="10" fillId="25" borderId="10" xfId="3" applyNumberFormat="1" applyFont="1" applyFill="1" applyBorder="1"/>
    <xf numFmtId="0" fontId="10" fillId="25" borderId="2" xfId="3" applyFont="1" applyFill="1" applyBorder="1"/>
    <xf numFmtId="0" fontId="10" fillId="25" borderId="23" xfId="3" applyFont="1" applyFill="1" applyBorder="1"/>
    <xf numFmtId="0" fontId="10" fillId="25" borderId="4" xfId="3" applyFont="1" applyFill="1" applyBorder="1"/>
    <xf numFmtId="0" fontId="25" fillId="0" borderId="0" xfId="0" applyFont="1" applyAlignment="1">
      <alignment horizontal="center"/>
    </xf>
    <xf numFmtId="0" fontId="26" fillId="0" borderId="0" xfId="0" applyFont="1" applyAlignment="1">
      <alignment horizontal="center"/>
    </xf>
    <xf numFmtId="0" fontId="27" fillId="0" borderId="0" xfId="0" applyFont="1" applyAlignment="1">
      <alignment horizontal="center"/>
    </xf>
    <xf numFmtId="0" fontId="10" fillId="0" borderId="5" xfId="0" applyFont="1" applyBorder="1" applyAlignment="1">
      <alignment horizontal="left" vertical="center" wrapText="1"/>
    </xf>
    <xf numFmtId="0" fontId="10" fillId="0" borderId="0" xfId="0" applyFont="1" applyBorder="1" applyAlignment="1">
      <alignment horizontal="left" vertical="center" wrapText="1"/>
    </xf>
    <xf numFmtId="0" fontId="10" fillId="0" borderId="6" xfId="0" applyFont="1" applyBorder="1" applyAlignment="1">
      <alignment horizontal="left" vertical="center" wrapText="1"/>
    </xf>
    <xf numFmtId="0" fontId="22" fillId="0" borderId="39" xfId="0" applyFont="1" applyBorder="1" applyAlignment="1">
      <alignment horizontal="left" vertical="center"/>
    </xf>
    <xf numFmtId="0" fontId="22" fillId="0" borderId="37" xfId="0" applyFont="1" applyBorder="1" applyAlignment="1">
      <alignment horizontal="left" vertical="center"/>
    </xf>
    <xf numFmtId="0" fontId="22" fillId="0" borderId="38" xfId="0" applyFont="1" applyBorder="1" applyAlignment="1">
      <alignment horizontal="left" vertical="center"/>
    </xf>
    <xf numFmtId="0" fontId="22" fillId="2" borderId="39" xfId="3" applyFont="1" applyFill="1" applyBorder="1" applyAlignment="1">
      <alignment vertical="center"/>
    </xf>
    <xf numFmtId="0" fontId="10" fillId="0" borderId="37" xfId="0" applyFont="1" applyBorder="1" applyAlignment="1">
      <alignment vertical="center"/>
    </xf>
    <xf numFmtId="0" fontId="22" fillId="2" borderId="39" xfId="3" applyFont="1" applyFill="1" applyBorder="1" applyAlignment="1">
      <alignment horizontal="left" vertical="center" wrapText="1"/>
    </xf>
    <xf numFmtId="0" fontId="22" fillId="2" borderId="37" xfId="3" applyFont="1" applyFill="1" applyBorder="1" applyAlignment="1">
      <alignment horizontal="left" vertical="center" wrapText="1"/>
    </xf>
    <xf numFmtId="0" fontId="22" fillId="2" borderId="38" xfId="3" applyFont="1" applyFill="1" applyBorder="1" applyAlignment="1">
      <alignment horizontal="left" vertical="center" wrapText="1"/>
    </xf>
    <xf numFmtId="0" fontId="10" fillId="0" borderId="38" xfId="0" applyFont="1" applyBorder="1" applyAlignment="1">
      <alignment vertical="center"/>
    </xf>
    <xf numFmtId="0" fontId="17" fillId="0" borderId="40" xfId="0" applyFont="1" applyFill="1" applyBorder="1" applyAlignment="1">
      <alignment horizontal="center"/>
    </xf>
    <xf numFmtId="0" fontId="17" fillId="0" borderId="41" xfId="0" applyFont="1" applyFill="1" applyBorder="1" applyAlignment="1">
      <alignment horizontal="center"/>
    </xf>
    <xf numFmtId="0" fontId="18" fillId="0" borderId="42" xfId="0" applyFont="1" applyFill="1" applyBorder="1" applyAlignment="1"/>
    <xf numFmtId="0" fontId="22" fillId="2" borderId="39" xfId="3" applyFont="1" applyFill="1" applyBorder="1" applyAlignment="1">
      <alignment vertical="center" wrapText="1"/>
    </xf>
    <xf numFmtId="0" fontId="10" fillId="0" borderId="37" xfId="0" applyFont="1" applyBorder="1" applyAlignment="1">
      <alignment vertical="center" wrapText="1"/>
    </xf>
    <xf numFmtId="0" fontId="10" fillId="0" borderId="38" xfId="0" applyFont="1" applyBorder="1" applyAlignment="1">
      <alignment vertical="center" wrapText="1"/>
    </xf>
    <xf numFmtId="0" fontId="22" fillId="2" borderId="39" xfId="3" applyFont="1" applyFill="1" applyBorder="1" applyAlignment="1">
      <alignment horizontal="left" vertical="center"/>
    </xf>
    <xf numFmtId="0" fontId="22" fillId="2" borderId="37" xfId="3" applyFont="1" applyFill="1" applyBorder="1" applyAlignment="1">
      <alignment horizontal="left" vertical="center"/>
    </xf>
    <xf numFmtId="0" fontId="22" fillId="2" borderId="38" xfId="3" applyFont="1" applyFill="1" applyBorder="1" applyAlignment="1">
      <alignment horizontal="left" vertical="center"/>
    </xf>
    <xf numFmtId="0" fontId="21" fillId="0" borderId="0" xfId="0" applyFont="1" applyAlignment="1">
      <alignment horizontal="left"/>
    </xf>
    <xf numFmtId="0" fontId="20" fillId="0" borderId="0" xfId="0" applyFont="1" applyAlignment="1">
      <alignment horizontal="left" vertical="top" wrapText="1"/>
    </xf>
    <xf numFmtId="0" fontId="20" fillId="0" borderId="0" xfId="0" applyFont="1" applyAlignment="1">
      <alignment horizontal="left" wrapText="1"/>
    </xf>
    <xf numFmtId="166" fontId="17" fillId="0" borderId="0" xfId="3" applyNumberFormat="1" applyFont="1" applyFill="1" applyBorder="1" applyAlignment="1">
      <alignment horizontal="center"/>
    </xf>
    <xf numFmtId="0" fontId="18" fillId="0" borderId="0" xfId="0" applyFont="1" applyFill="1" applyBorder="1" applyAlignment="1"/>
    <xf numFmtId="169" fontId="37" fillId="0" borderId="0" xfId="3" applyNumberFormat="1" applyFont="1" applyFill="1" applyBorder="1" applyAlignment="1">
      <alignment horizontal="left"/>
    </xf>
    <xf numFmtId="0" fontId="10" fillId="0" borderId="0" xfId="3" quotePrefix="1" applyFont="1" applyBorder="1" applyAlignment="1">
      <alignment horizontal="left" vertical="top" wrapText="1"/>
    </xf>
    <xf numFmtId="0" fontId="10" fillId="0" borderId="0" xfId="0" applyFont="1" applyAlignment="1">
      <alignment vertical="top" wrapText="1"/>
    </xf>
    <xf numFmtId="0" fontId="39" fillId="0" borderId="0" xfId="0" applyFont="1" applyFill="1" applyAlignment="1"/>
    <xf numFmtId="0" fontId="40" fillId="0" borderId="0" xfId="0" applyFont="1" applyFill="1" applyAlignment="1"/>
    <xf numFmtId="0" fontId="10" fillId="0" borderId="0" xfId="0" applyFont="1" applyAlignment="1">
      <alignment horizontal="left" vertical="top" wrapText="1"/>
    </xf>
    <xf numFmtId="169" fontId="37" fillId="0" borderId="0" xfId="3" applyNumberFormat="1" applyFont="1" applyFill="1" applyBorder="1" applyAlignment="1">
      <alignment horizontal="left" vertical="top"/>
    </xf>
    <xf numFmtId="166" fontId="17" fillId="0" borderId="0" xfId="3" applyNumberFormat="1" applyFont="1" applyFill="1" applyBorder="1" applyAlignment="1">
      <alignment horizontal="center" wrapText="1"/>
    </xf>
    <xf numFmtId="0" fontId="18" fillId="0" borderId="0" xfId="0" applyFont="1" applyFill="1" applyBorder="1" applyAlignment="1">
      <alignment wrapText="1"/>
    </xf>
    <xf numFmtId="0" fontId="39" fillId="0" borderId="0" xfId="0" applyFont="1" applyFill="1" applyAlignment="1">
      <alignment wrapText="1"/>
    </xf>
    <xf numFmtId="0" fontId="10" fillId="0" borderId="0" xfId="3" applyFont="1" applyBorder="1" applyAlignment="1">
      <alignment horizontal="left" wrapText="1"/>
    </xf>
    <xf numFmtId="0" fontId="10" fillId="0" borderId="0" xfId="0" applyFont="1" applyBorder="1" applyAlignment="1"/>
    <xf numFmtId="0" fontId="10" fillId="0" borderId="17" xfId="0" applyFont="1" applyBorder="1" applyAlignment="1"/>
    <xf numFmtId="166" fontId="47" fillId="0" borderId="0" xfId="3" applyNumberFormat="1" applyFont="1" applyFill="1" applyBorder="1" applyAlignment="1">
      <alignment horizontal="center" wrapText="1"/>
    </xf>
    <xf numFmtId="0" fontId="48" fillId="0" borderId="0" xfId="0" applyFont="1" applyFill="1" applyAlignment="1">
      <alignment wrapText="1"/>
    </xf>
    <xf numFmtId="169" fontId="43" fillId="0" borderId="0" xfId="3" applyNumberFormat="1" applyFont="1" applyFill="1" applyBorder="1" applyAlignment="1">
      <alignment horizontal="left" vertical="top"/>
    </xf>
    <xf numFmtId="170" fontId="22" fillId="0" borderId="0" xfId="3" applyNumberFormat="1" applyFont="1" applyBorder="1" applyAlignment="1">
      <alignment horizontal="left" wrapText="1"/>
    </xf>
    <xf numFmtId="0" fontId="10" fillId="0" borderId="0" xfId="0" applyFont="1" applyAlignment="1">
      <alignment horizontal="left" wrapText="1"/>
    </xf>
    <xf numFmtId="170" fontId="10" fillId="0" borderId="1" xfId="3" applyNumberFormat="1" applyFont="1" applyBorder="1" applyAlignment="1">
      <alignment horizontal="left" vertical="top" wrapText="1"/>
    </xf>
    <xf numFmtId="170" fontId="10" fillId="0" borderId="0" xfId="3" applyNumberFormat="1" applyFont="1" applyBorder="1" applyAlignment="1">
      <alignment horizontal="left" vertical="top" wrapText="1"/>
    </xf>
    <xf numFmtId="170" fontId="10" fillId="0" borderId="17" xfId="3" applyNumberFormat="1" applyFont="1" applyBorder="1" applyAlignment="1">
      <alignment horizontal="left" vertical="top" wrapText="1"/>
    </xf>
    <xf numFmtId="170" fontId="10" fillId="0" borderId="1" xfId="3" applyNumberFormat="1" applyFont="1" applyBorder="1" applyAlignment="1">
      <alignment horizontal="left" wrapText="1"/>
    </xf>
    <xf numFmtId="170" fontId="10" fillId="0" borderId="0" xfId="3" applyNumberFormat="1" applyFont="1" applyBorder="1" applyAlignment="1">
      <alignment horizontal="left" wrapText="1"/>
    </xf>
    <xf numFmtId="170" fontId="10" fillId="0" borderId="17" xfId="3" applyNumberFormat="1" applyFont="1" applyBorder="1" applyAlignment="1">
      <alignment horizontal="left" wrapText="1"/>
    </xf>
    <xf numFmtId="0" fontId="10" fillId="0" borderId="0" xfId="0" applyFont="1" applyAlignment="1">
      <alignment horizontal="center" wrapText="1"/>
    </xf>
    <xf numFmtId="170" fontId="22" fillId="0" borderId="0" xfId="3" quotePrefix="1" applyNumberFormat="1" applyFont="1" applyBorder="1" applyAlignment="1">
      <alignment horizontal="left" wrapText="1"/>
    </xf>
    <xf numFmtId="0" fontId="10" fillId="0" borderId="0" xfId="0" applyFont="1" applyAlignment="1">
      <alignment wrapText="1"/>
    </xf>
    <xf numFmtId="0" fontId="29" fillId="0" borderId="1" xfId="3" quotePrefix="1" applyFont="1" applyBorder="1" applyAlignment="1">
      <alignment horizontal="left" vertical="top" wrapText="1"/>
    </xf>
    <xf numFmtId="0" fontId="10" fillId="0" borderId="17" xfId="0" applyFont="1" applyBorder="1" applyAlignment="1">
      <alignment vertical="top" wrapText="1"/>
    </xf>
    <xf numFmtId="0" fontId="10" fillId="0" borderId="0" xfId="0" applyFont="1" applyAlignment="1">
      <alignment horizontal="left" vertical="top"/>
    </xf>
    <xf numFmtId="170" fontId="31" fillId="4" borderId="16" xfId="3" quotePrefix="1" applyNumberFormat="1" applyFont="1" applyFill="1" applyBorder="1" applyAlignment="1">
      <alignment horizontal="center" vertical="top" wrapText="1"/>
    </xf>
    <xf numFmtId="0" fontId="44" fillId="4" borderId="15" xfId="0" applyFont="1" applyFill="1" applyBorder="1" applyAlignment="1">
      <alignment vertical="top"/>
    </xf>
    <xf numFmtId="0" fontId="10" fillId="0" borderId="18" xfId="3" applyNumberFormat="1" applyFont="1" applyFill="1" applyBorder="1" applyAlignment="1">
      <alignment horizontal="left" vertical="center"/>
    </xf>
    <xf numFmtId="0" fontId="10" fillId="0" borderId="8" xfId="3" applyNumberFormat="1" applyFont="1" applyFill="1" applyBorder="1" applyAlignment="1">
      <alignment horizontal="left" vertical="center"/>
    </xf>
    <xf numFmtId="0" fontId="10" fillId="0" borderId="20" xfId="3" applyNumberFormat="1" applyFont="1" applyFill="1" applyBorder="1" applyAlignment="1">
      <alignment horizontal="left" vertical="center"/>
    </xf>
    <xf numFmtId="0" fontId="10" fillId="0" borderId="1" xfId="3" applyNumberFormat="1" applyFont="1" applyFill="1" applyBorder="1" applyAlignment="1">
      <alignment horizontal="left" vertical="center"/>
    </xf>
    <xf numFmtId="0" fontId="10" fillId="0" borderId="0" xfId="3" applyNumberFormat="1" applyFont="1" applyFill="1" applyBorder="1" applyAlignment="1">
      <alignment horizontal="left" vertical="center"/>
    </xf>
    <xf numFmtId="0" fontId="10" fillId="0" borderId="17" xfId="3" applyNumberFormat="1" applyFont="1" applyFill="1" applyBorder="1" applyAlignment="1">
      <alignment horizontal="left" vertical="center"/>
    </xf>
    <xf numFmtId="0" fontId="10" fillId="0" borderId="30" xfId="3" applyNumberFormat="1" applyFont="1" applyFill="1" applyBorder="1" applyAlignment="1">
      <alignment horizontal="left" vertical="center"/>
    </xf>
    <xf numFmtId="0" fontId="10" fillId="0" borderId="46" xfId="3" applyNumberFormat="1" applyFont="1" applyFill="1" applyBorder="1" applyAlignment="1">
      <alignment horizontal="left" vertical="center"/>
    </xf>
    <xf numFmtId="0" fontId="10" fillId="0" borderId="31" xfId="3" applyNumberFormat="1" applyFont="1" applyFill="1" applyBorder="1" applyAlignment="1">
      <alignment horizontal="left" vertical="center"/>
    </xf>
    <xf numFmtId="166" fontId="29" fillId="0" borderId="1" xfId="0" applyNumberFormat="1" applyFont="1" applyFill="1" applyBorder="1" applyAlignment="1">
      <alignment horizontal="left" wrapText="1"/>
    </xf>
    <xf numFmtId="166" fontId="29" fillId="0" borderId="17" xfId="0" applyNumberFormat="1" applyFont="1" applyFill="1" applyBorder="1" applyAlignment="1">
      <alignment horizontal="left" wrapText="1"/>
    </xf>
    <xf numFmtId="169" fontId="37" fillId="0" borderId="0" xfId="3" applyNumberFormat="1" applyFont="1" applyFill="1" applyBorder="1" applyAlignment="1">
      <alignment horizontal="left" vertical="top" wrapText="1"/>
    </xf>
    <xf numFmtId="0" fontId="40" fillId="0" borderId="0" xfId="0" applyFont="1" applyFill="1" applyAlignment="1">
      <alignment horizontal="left" vertical="top" wrapText="1"/>
    </xf>
    <xf numFmtId="0" fontId="22" fillId="0" borderId="0" xfId="3" applyFont="1" applyBorder="1" applyAlignment="1">
      <alignment vertical="top" wrapText="1"/>
    </xf>
    <xf numFmtId="37" fontId="52" fillId="0" borderId="1" xfId="3" applyNumberFormat="1" applyFont="1" applyBorder="1" applyAlignment="1">
      <alignment horizontal="center" vertical="center"/>
    </xf>
    <xf numFmtId="37" fontId="52" fillId="0" borderId="0" xfId="3" applyNumberFormat="1" applyFont="1" applyBorder="1" applyAlignment="1">
      <alignment horizontal="center" vertical="center"/>
    </xf>
    <xf numFmtId="37" fontId="52" fillId="0" borderId="17" xfId="3" applyNumberFormat="1" applyFont="1" applyBorder="1" applyAlignment="1">
      <alignment horizontal="center" vertical="center"/>
    </xf>
    <xf numFmtId="169" fontId="51" fillId="0" borderId="1" xfId="3" applyNumberFormat="1" applyFont="1" applyBorder="1" applyAlignment="1">
      <alignment horizontal="center"/>
    </xf>
    <xf numFmtId="169" fontId="51" fillId="0" borderId="0" xfId="3" applyNumberFormat="1" applyFont="1" applyBorder="1" applyAlignment="1">
      <alignment horizontal="center"/>
    </xf>
    <xf numFmtId="169" fontId="51" fillId="0" borderId="17" xfId="3" applyNumberFormat="1" applyFont="1" applyBorder="1" applyAlignment="1">
      <alignment horizontal="center"/>
    </xf>
    <xf numFmtId="0" fontId="51" fillId="0" borderId="1" xfId="3" applyFont="1" applyBorder="1" applyAlignment="1">
      <alignment horizontal="center"/>
    </xf>
    <xf numFmtId="0" fontId="51" fillId="0" borderId="0" xfId="3" applyFont="1" applyBorder="1" applyAlignment="1">
      <alignment horizontal="center"/>
    </xf>
    <xf numFmtId="0" fontId="51" fillId="0" borderId="17" xfId="3" applyFont="1" applyBorder="1" applyAlignment="1">
      <alignment horizontal="center"/>
    </xf>
    <xf numFmtId="0" fontId="10" fillId="0" borderId="0" xfId="3" applyFont="1" applyAlignment="1">
      <alignment wrapText="1"/>
    </xf>
    <xf numFmtId="0" fontId="10" fillId="0" borderId="0" xfId="0" applyFont="1" applyAlignment="1"/>
    <xf numFmtId="166" fontId="17" fillId="3" borderId="0" xfId="3" applyNumberFormat="1" applyFont="1" applyFill="1" applyBorder="1" applyAlignment="1">
      <alignment horizontal="center" wrapText="1"/>
    </xf>
    <xf numFmtId="0" fontId="39" fillId="3" borderId="0" xfId="4" applyFont="1" applyFill="1" applyAlignment="1">
      <alignment wrapText="1"/>
    </xf>
    <xf numFmtId="0" fontId="40" fillId="0" borderId="0" xfId="4" applyFont="1" applyFill="1" applyAlignment="1">
      <alignment horizontal="left" vertical="top" wrapText="1"/>
    </xf>
    <xf numFmtId="0" fontId="40" fillId="0" borderId="0" xfId="4" applyFont="1" applyFill="1" applyAlignment="1">
      <alignment horizontal="left" vertical="top"/>
    </xf>
    <xf numFmtId="0" fontId="46" fillId="4" borderId="8" xfId="3" applyFont="1" applyFill="1" applyBorder="1" applyAlignment="1">
      <alignment horizontal="center"/>
    </xf>
    <xf numFmtId="165" fontId="51" fillId="0" borderId="1" xfId="1" applyFont="1" applyBorder="1" applyAlignment="1">
      <alignment horizontal="center" wrapText="1"/>
    </xf>
    <xf numFmtId="165" fontId="51" fillId="0" borderId="0" xfId="1" applyFont="1" applyBorder="1" applyAlignment="1">
      <alignment horizontal="center" wrapText="1"/>
    </xf>
    <xf numFmtId="165" fontId="51" fillId="0" borderId="17" xfId="1" applyFont="1" applyBorder="1" applyAlignment="1">
      <alignment horizontal="center" wrapText="1"/>
    </xf>
    <xf numFmtId="0" fontId="39" fillId="0" borderId="0" xfId="0" applyFont="1" applyFill="1" applyBorder="1" applyAlignment="1">
      <alignment wrapText="1"/>
    </xf>
    <xf numFmtId="0" fontId="10" fillId="0" borderId="16" xfId="3" applyFont="1" applyBorder="1" applyAlignment="1">
      <alignment vertical="center" wrapText="1"/>
    </xf>
    <xf numFmtId="0" fontId="10" fillId="0" borderId="14" xfId="0" applyFont="1" applyBorder="1" applyAlignment="1">
      <alignment wrapText="1"/>
    </xf>
    <xf numFmtId="0" fontId="10" fillId="0" borderId="15" xfId="0" applyFont="1" applyBorder="1" applyAlignment="1">
      <alignment wrapText="1"/>
    </xf>
    <xf numFmtId="0" fontId="40" fillId="0" borderId="0" xfId="0" applyFont="1" applyFill="1" applyBorder="1" applyAlignment="1">
      <alignment horizontal="left" vertical="top" wrapText="1"/>
    </xf>
    <xf numFmtId="0" fontId="23" fillId="0" borderId="0" xfId="0" applyFont="1" applyBorder="1" applyAlignment="1">
      <alignment horizontal="center"/>
    </xf>
    <xf numFmtId="0" fontId="39" fillId="0" borderId="0" xfId="0" applyFont="1" applyBorder="1" applyAlignment="1">
      <alignment horizontal="center"/>
    </xf>
    <xf numFmtId="0" fontId="27" fillId="0" borderId="1" xfId="0" applyFont="1" applyBorder="1" applyAlignment="1">
      <alignment horizontal="center"/>
    </xf>
    <xf numFmtId="0" fontId="27" fillId="0" borderId="17" xfId="0" applyFont="1" applyBorder="1" applyAlignment="1">
      <alignment horizontal="center"/>
    </xf>
    <xf numFmtId="0" fontId="51" fillId="0" borderId="1" xfId="0" applyFont="1" applyFill="1" applyBorder="1" applyAlignment="1">
      <alignment horizontal="center" wrapText="1"/>
    </xf>
    <xf numFmtId="0" fontId="51" fillId="0" borderId="0" xfId="0" applyFont="1" applyFill="1" applyBorder="1" applyAlignment="1">
      <alignment horizontal="center" wrapText="1"/>
    </xf>
    <xf numFmtId="0" fontId="51" fillId="0" borderId="17" xfId="0" applyFont="1" applyFill="1" applyBorder="1" applyAlignment="1">
      <alignment horizontal="center" wrapText="1"/>
    </xf>
    <xf numFmtId="0" fontId="55" fillId="8" borderId="16" xfId="0" applyFont="1" applyFill="1" applyBorder="1" applyAlignment="1">
      <alignment horizontal="center" vertical="center" wrapText="1"/>
    </xf>
    <xf numFmtId="0" fontId="49"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23" fillId="0" borderId="0" xfId="0" applyFont="1" applyAlignment="1">
      <alignment horizontal="center"/>
    </xf>
    <xf numFmtId="0" fontId="39" fillId="0" borderId="0" xfId="0" applyFont="1" applyAlignment="1">
      <alignment horizontal="center"/>
    </xf>
    <xf numFmtId="0" fontId="10" fillId="0" borderId="0" xfId="2" applyFont="1" applyFill="1" applyBorder="1" applyAlignment="1">
      <alignment horizontal="center" vertical="center"/>
    </xf>
    <xf numFmtId="0" fontId="10" fillId="0" borderId="0" xfId="2" applyFont="1" applyFill="1" applyBorder="1" applyAlignment="1">
      <alignment horizontal="center" vertical="center" wrapText="1"/>
    </xf>
    <xf numFmtId="0" fontId="22" fillId="7" borderId="16" xfId="0" applyFont="1" applyFill="1" applyBorder="1" applyAlignment="1">
      <alignment horizontal="center" vertical="center"/>
    </xf>
    <xf numFmtId="0" fontId="22" fillId="7" borderId="14" xfId="0" applyFont="1" applyFill="1" applyBorder="1" applyAlignment="1">
      <alignment horizontal="center" vertical="center"/>
    </xf>
    <xf numFmtId="0" fontId="10" fillId="0" borderId="14" xfId="0" applyFont="1" applyBorder="1" applyAlignment="1">
      <alignment horizontal="center" vertical="center"/>
    </xf>
    <xf numFmtId="0" fontId="10" fillId="0" borderId="0" xfId="2" applyFont="1" applyFill="1" applyBorder="1" applyAlignment="1">
      <alignment horizontal="center" wrapText="1"/>
    </xf>
    <xf numFmtId="0" fontId="31" fillId="4" borderId="18" xfId="0" applyFont="1" applyFill="1" applyBorder="1" applyAlignment="1">
      <alignment horizontal="center" vertical="center"/>
    </xf>
    <xf numFmtId="0" fontId="31" fillId="4" borderId="8" xfId="0" applyFont="1" applyFill="1" applyBorder="1" applyAlignment="1">
      <alignment horizontal="center" vertical="center"/>
    </xf>
    <xf numFmtId="0" fontId="31" fillId="4" borderId="20" xfId="0" applyFont="1" applyFill="1" applyBorder="1" applyAlignment="1">
      <alignment horizontal="center" vertical="center"/>
    </xf>
    <xf numFmtId="0" fontId="31" fillId="4" borderId="2" xfId="0" applyFont="1" applyFill="1" applyBorder="1" applyAlignment="1">
      <alignment horizontal="center" vertical="center"/>
    </xf>
    <xf numFmtId="0" fontId="31" fillId="4" borderId="3" xfId="0" applyFont="1" applyFill="1" applyBorder="1" applyAlignment="1">
      <alignment horizontal="center" vertical="center"/>
    </xf>
    <xf numFmtId="0" fontId="31" fillId="4" borderId="4" xfId="0" applyFont="1" applyFill="1" applyBorder="1" applyAlignment="1">
      <alignment horizontal="center" vertical="center"/>
    </xf>
    <xf numFmtId="0" fontId="31" fillId="4" borderId="19" xfId="0" applyFont="1" applyFill="1" applyBorder="1" applyAlignment="1">
      <alignment horizontal="center" wrapText="1"/>
    </xf>
    <xf numFmtId="0" fontId="31" fillId="4" borderId="9" xfId="0" applyFont="1" applyFill="1" applyBorder="1" applyAlignment="1">
      <alignment horizontal="center" wrapText="1"/>
    </xf>
    <xf numFmtId="0" fontId="33" fillId="10" borderId="7" xfId="0" applyFont="1" applyFill="1" applyBorder="1" applyAlignment="1">
      <alignment horizontal="center" vertical="center"/>
    </xf>
    <xf numFmtId="0" fontId="10" fillId="9" borderId="7" xfId="0" applyFont="1" applyFill="1" applyBorder="1" applyAlignment="1">
      <alignment horizontal="center" vertical="center"/>
    </xf>
    <xf numFmtId="0" fontId="10" fillId="0" borderId="0" xfId="0" applyFont="1" applyAlignment="1">
      <alignment horizontal="center"/>
    </xf>
    <xf numFmtId="0" fontId="22" fillId="7" borderId="16" xfId="0" applyFont="1" applyFill="1" applyBorder="1" applyAlignment="1">
      <alignment horizontal="left" vertical="center"/>
    </xf>
    <xf numFmtId="0" fontId="22" fillId="7" borderId="14" xfId="0" applyFont="1" applyFill="1" applyBorder="1" applyAlignment="1">
      <alignment horizontal="left" vertical="center"/>
    </xf>
    <xf numFmtId="0" fontId="51" fillId="0" borderId="0" xfId="0" applyFont="1" applyAlignment="1">
      <alignment horizontal="center"/>
    </xf>
    <xf numFmtId="0" fontId="10" fillId="19" borderId="1" xfId="0" applyFont="1" applyFill="1" applyBorder="1" applyAlignment="1">
      <alignment horizontal="left" vertical="center" wrapText="1"/>
    </xf>
    <xf numFmtId="0" fontId="10" fillId="19" borderId="0" xfId="0" applyFont="1" applyFill="1" applyBorder="1" applyAlignment="1">
      <alignment horizontal="left" vertical="center" wrapText="1"/>
    </xf>
    <xf numFmtId="0" fontId="10" fillId="17" borderId="16" xfId="0" applyFont="1" applyFill="1" applyBorder="1" applyAlignment="1">
      <alignment horizontal="left"/>
    </xf>
    <xf numFmtId="0" fontId="10" fillId="17" borderId="15" xfId="0" applyFont="1" applyFill="1" applyBorder="1" applyAlignment="1">
      <alignment horizontal="left"/>
    </xf>
    <xf numFmtId="0" fontId="22" fillId="0" borderId="0" xfId="0" applyFont="1" applyAlignment="1">
      <alignment horizontal="center"/>
    </xf>
    <xf numFmtId="0" fontId="10" fillId="17" borderId="16" xfId="0" applyFont="1" applyFill="1" applyBorder="1" applyAlignment="1">
      <alignment horizontal="left" wrapText="1"/>
    </xf>
    <xf numFmtId="0" fontId="10" fillId="17" borderId="15" xfId="0" applyFont="1" applyFill="1" applyBorder="1" applyAlignment="1">
      <alignment horizontal="left" wrapText="1"/>
    </xf>
    <xf numFmtId="0" fontId="58" fillId="16" borderId="0" xfId="0" applyFont="1" applyFill="1" applyBorder="1" applyAlignment="1">
      <alignment horizontal="center" vertical="center"/>
    </xf>
    <xf numFmtId="0" fontId="10" fillId="19" borderId="0" xfId="0" applyFont="1" applyFill="1" applyBorder="1" applyAlignment="1">
      <alignment horizontal="left" vertical="top" wrapText="1"/>
    </xf>
    <xf numFmtId="0" fontId="49" fillId="0" borderId="0" xfId="2" applyFont="1" applyFill="1" applyBorder="1" applyAlignment="1">
      <alignment horizontal="center" vertical="center"/>
    </xf>
    <xf numFmtId="0" fontId="10" fillId="0" borderId="0" xfId="2" applyFont="1" applyFill="1" applyBorder="1" applyAlignment="1"/>
    <xf numFmtId="0" fontId="22" fillId="7" borderId="18" xfId="0" applyFont="1" applyFill="1" applyBorder="1" applyAlignment="1">
      <alignment horizontal="center" vertical="center"/>
    </xf>
    <xf numFmtId="0" fontId="22" fillId="7" borderId="8" xfId="0" applyFont="1" applyFill="1" applyBorder="1" applyAlignment="1">
      <alignment horizontal="center" vertical="center"/>
    </xf>
    <xf numFmtId="0" fontId="22" fillId="7" borderId="20"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3" xfId="0" applyFont="1" applyFill="1" applyBorder="1" applyAlignment="1">
      <alignment horizontal="center" vertical="center"/>
    </xf>
    <xf numFmtId="0" fontId="22" fillId="7" borderId="4" xfId="0" applyFont="1" applyFill="1" applyBorder="1" applyAlignment="1">
      <alignment horizontal="center" vertical="center"/>
    </xf>
    <xf numFmtId="0" fontId="51" fillId="0" borderId="0" xfId="0" applyFont="1" applyAlignment="1">
      <alignment horizontal="center" vertical="center"/>
    </xf>
    <xf numFmtId="0" fontId="23" fillId="0" borderId="0" xfId="0" applyFont="1" applyAlignment="1">
      <alignment horizontal="left"/>
    </xf>
    <xf numFmtId="0" fontId="11" fillId="26" borderId="0" xfId="57"/>
    <xf numFmtId="0" fontId="60" fillId="26" borderId="0" xfId="57" applyFont="1"/>
    <xf numFmtId="0" fontId="60" fillId="26" borderId="0" xfId="57" applyFont="1" applyAlignment="1">
      <alignment horizontal="left"/>
    </xf>
    <xf numFmtId="169" fontId="11" fillId="26" borderId="0" xfId="57" applyNumberFormat="1" applyAlignment="1">
      <alignment horizontal="right"/>
    </xf>
    <xf numFmtId="0" fontId="11" fillId="26" borderId="0" xfId="57" applyBorder="1"/>
  </cellXfs>
  <cellStyles count="58">
    <cellStyle name=" 1" xfId="8"/>
    <cellStyle name=" 1 2" xfId="9"/>
    <cellStyle name=" 1 2 2" xfId="10"/>
    <cellStyle name=" 1 2 2 2" xfId="11"/>
    <cellStyle name=" 1 2 3" xfId="12"/>
    <cellStyle name=" 1_BAF Budget profile" xfId="13"/>
    <cellStyle name=" Writer Import]_x000d__x000a_Display Dialog=No_x000d__x000a__x000d__x000a_[Horizontal Arrange]_x000d__x000a_Dimensions Interlocking=Yes_x000d__x000a_Sum Hierarchy=Yes_x000d__x000a_Generate" xfId="14"/>
    <cellStyle name=" Writer Import]_x000d__x000a_Display Dialog=No_x000d__x000a__x000d__x000a_[Horizontal Arrange]_x000d__x000a_Dimensions Interlocking=Yes_x000d__x000a_Sum Hierarchy=Yes_x000d__x000a_Generate 2" xfId="15"/>
    <cellStyle name=" Writer Import]_x000d__x000a_Display Dialog=No_x000d__x000a__x000d__x000a_[Horizontal Arrange]_x000d__x000a_Dimensions Interlocking=Yes_x000d__x000a_Sum Hierarchy=Yes_x000d__x000a_Generate 2 2" xfId="16"/>
    <cellStyle name=" Writer Import]_x000d__x000a_Display Dialog=No_x000d__x000a__x000d__x000a_[Horizontal Arrange]_x000d__x000a_Dimensions Interlocking=Yes_x000d__x000a_Sum Hierarchy=Yes_x000d__x000a_Generate 3" xfId="17"/>
    <cellStyle name=" Writer Import]_x000d__x000a_Display Dialog=No_x000d__x000a__x000d__x000a_[Horizontal Arrange]_x000d__x000a_Dimensions Interlocking=Yes_x000d__x000a_Sum Hierarchy=Yes_x000d__x000a_Generate_BAF Budget profile" xfId="18"/>
    <cellStyle name="_3GIS model v2.77_Distribution Business_Retail Fin Perform " xfId="19"/>
    <cellStyle name="_3GIS model v2.77_Fleet Overhead Costs 2_Retail Fin Perform " xfId="20"/>
    <cellStyle name="_3GIS model v2.77_Fleet Overhead Costs_Retail Fin Perform " xfId="21"/>
    <cellStyle name="_3GIS model v2.77_Forecast 2_Retail Fin Perform " xfId="22"/>
    <cellStyle name="_3GIS model v2.77_Forecast_Retail Fin Perform " xfId="23"/>
    <cellStyle name="_3GIS model v2.77_Funding &amp; Cashflow_1_Retail Fin Perform " xfId="24"/>
    <cellStyle name="_3GIS model v2.77_Funding &amp; Cashflow_Retail Fin Perform " xfId="25"/>
    <cellStyle name="_3GIS model v2.77_Group P&amp;L_1_Retail Fin Perform " xfId="26"/>
    <cellStyle name="_3GIS model v2.77_Group P&amp;L_Retail Fin Perform " xfId="27"/>
    <cellStyle name="_3GIS model v2.77_Opening  Detailed BS_Retail Fin Perform " xfId="28"/>
    <cellStyle name="_3GIS model v2.77_OUTPUT DB_Retail Fin Perform " xfId="29"/>
    <cellStyle name="_3GIS model v2.77_OUTPUT EB_Retail Fin Perform " xfId="30"/>
    <cellStyle name="_3GIS model v2.77_Report_Retail Fin Perform " xfId="31"/>
    <cellStyle name="_3GIS model v2.77_Retail Fin Perform " xfId="32"/>
    <cellStyle name="_3GIS model v2.77_Sheet2 2_Retail Fin Perform " xfId="33"/>
    <cellStyle name="_3GIS model v2.77_Sheet2_Retail Fin Perform " xfId="34"/>
    <cellStyle name="_JEN 09CY reg accounts template 120210 DRAFT 06 WOBCA v5 Meter Split " xfId="35"/>
    <cellStyle name="_JEN 09CY reg accounts template 120210 DRAFT 06.1 WOBCA v5 Meter Split " xfId="36"/>
    <cellStyle name="Accent2" xfId="57" builtinId="33"/>
    <cellStyle name="Blockout 2" xfId="37"/>
    <cellStyle name="Comma" xfId="5" builtinId="3"/>
    <cellStyle name="Comma 2" xfId="38"/>
    <cellStyle name="Comma 3" xfId="39"/>
    <cellStyle name="Comma_AppendixB" xfId="1"/>
    <cellStyle name="Currency 11" xfId="40"/>
    <cellStyle name="Hyperlink" xfId="2" builtinId="8"/>
    <cellStyle name="Normal" xfId="0" builtinId="0"/>
    <cellStyle name="Normal 10" xfId="41"/>
    <cellStyle name="Normal 10 2 2 2 2 2 2" xfId="55"/>
    <cellStyle name="Normal 114" xfId="42"/>
    <cellStyle name="Normal 12 2_June 2014 Balance Sheet" xfId="43"/>
    <cellStyle name="Normal 13" xfId="44"/>
    <cellStyle name="Normal 2" xfId="4"/>
    <cellStyle name="Normal 2 2" xfId="6"/>
    <cellStyle name="Normal 2 2 2" xfId="46"/>
    <cellStyle name="Normal 2_DISAGG Inc" xfId="45"/>
    <cellStyle name="Normal 21" xfId="47"/>
    <cellStyle name="Normal 3" xfId="7"/>
    <cellStyle name="Normal 3 2 2 2 2 2 2 2" xfId="56"/>
    <cellStyle name="Normal 4" xfId="48"/>
    <cellStyle name="Normal_AppendixB" xfId="3"/>
    <cellStyle name="Number_JEN 09CY reg accounts template 120210 DRAFT 06 WOBCA v5 Meter Split " xfId="49"/>
    <cellStyle name="Percent" xfId="54" builtinId="5"/>
    <cellStyle name="Percent 2" xfId="50"/>
    <cellStyle name="Percent 3" xfId="51"/>
    <cellStyle name="RIN_TL2" xfId="52"/>
    <cellStyle name="Table Heading" xfId="53"/>
  </cellStyles>
  <dxfs count="0"/>
  <tableStyles count="0" defaultTableStyle="TableStyleMedium2" defaultPivotStyle="PivotStyleLight16"/>
  <colors>
    <mruColors>
      <color rgb="FF000080"/>
      <color rgb="FFFFCC99"/>
      <color rgb="FFCCFF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9"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0.xml"/><Relationship Id="rId42" Type="http://schemas.openxmlformats.org/officeDocument/2006/relationships/externalLink" Target="externalLinks/externalLink18.xml"/><Relationship Id="rId47" Type="http://schemas.openxmlformats.org/officeDocument/2006/relationships/externalLink" Target="externalLinks/externalLink23.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38" Type="http://schemas.openxmlformats.org/officeDocument/2006/relationships/externalLink" Target="externalLinks/externalLink14.xml"/><Relationship Id="rId46" Type="http://schemas.openxmlformats.org/officeDocument/2006/relationships/externalLink" Target="externalLinks/externalLink2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41"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externalLink" Target="externalLinks/externalLink13.xml"/><Relationship Id="rId40" Type="http://schemas.openxmlformats.org/officeDocument/2006/relationships/externalLink" Target="externalLinks/externalLink16.xml"/><Relationship Id="rId45" Type="http://schemas.openxmlformats.org/officeDocument/2006/relationships/externalLink" Target="externalLinks/externalLink2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externalLink" Target="externalLinks/externalLink12.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4" Type="http://schemas.openxmlformats.org/officeDocument/2006/relationships/externalLink" Target="externalLinks/externalLink20.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externalLink" Target="externalLinks/externalLink11.xml"/><Relationship Id="rId43" Type="http://schemas.openxmlformats.org/officeDocument/2006/relationships/externalLink" Target="externalLinks/externalLink19.xml"/><Relationship Id="rId48" Type="http://schemas.openxmlformats.org/officeDocument/2006/relationships/externalLink" Target="externalLinks/externalLink24.xml"/><Relationship Id="rId8" Type="http://schemas.openxmlformats.org/officeDocument/2006/relationships/worksheet" Target="worksheets/sheet8.xml"/><Relationship Id="rId51"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cid:image001.jpg@01CF7425.68A576C0" TargetMode="Externa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485775</xdr:colOff>
      <xdr:row>32</xdr:row>
      <xdr:rowOff>66675</xdr:rowOff>
    </xdr:from>
    <xdr:to>
      <xdr:col>5</xdr:col>
      <xdr:colOff>583565</xdr:colOff>
      <xdr:row>38</xdr:row>
      <xdr:rowOff>152400</xdr:rowOff>
    </xdr:to>
    <xdr:pic>
      <xdr:nvPicPr>
        <xdr:cNvPr id="3" name="Picture 2" descr="cid:image001.jpg@01CF7425.68A576C0"/>
        <xdr:cNvPicPr/>
      </xdr:nvPicPr>
      <xdr:blipFill>
        <a:blip xmlns:r="http://schemas.openxmlformats.org/officeDocument/2006/relationships" r:embed="rId1" r:link="rId2" cstate="print"/>
        <a:srcRect/>
        <a:stretch>
          <a:fillRect/>
        </a:stretch>
      </xdr:blipFill>
      <xdr:spPr bwMode="auto">
        <a:xfrm>
          <a:off x="1704975" y="7200900"/>
          <a:ext cx="1926590" cy="105727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342900</xdr:colOff>
      <xdr:row>1</xdr:row>
      <xdr:rowOff>104775</xdr:rowOff>
    </xdr:from>
    <xdr:to>
      <xdr:col>4</xdr:col>
      <xdr:colOff>1600200</xdr:colOff>
      <xdr:row>2</xdr:row>
      <xdr:rowOff>114300</xdr:rowOff>
    </xdr:to>
    <xdr:pic>
      <xdr:nvPicPr>
        <xdr:cNvPr id="13313"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34175" y="342900"/>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4</xdr:col>
          <xdr:colOff>333375</xdr:colOff>
          <xdr:row>3</xdr:row>
          <xdr:rowOff>57150</xdr:rowOff>
        </xdr:from>
        <xdr:to>
          <xdr:col>4</xdr:col>
          <xdr:colOff>1590675</xdr:colOff>
          <xdr:row>4</xdr:row>
          <xdr:rowOff>142875</xdr:rowOff>
        </xdr:to>
        <xdr:sp macro="" textlink="">
          <xdr:nvSpPr>
            <xdr:cNvPr id="13314" name="Button 2" hidden="1">
              <a:extLst>
                <a:ext uri="{63B3BB69-23CF-44E3-9099-C40C66FF867C}">
                  <a14:compatExt spid="_x0000_s1331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editAs="oneCell">
    <xdr:from>
      <xdr:col>6</xdr:col>
      <xdr:colOff>752475</xdr:colOff>
      <xdr:row>1</xdr:row>
      <xdr:rowOff>85725</xdr:rowOff>
    </xdr:from>
    <xdr:to>
      <xdr:col>7</xdr:col>
      <xdr:colOff>962025</xdr:colOff>
      <xdr:row>2</xdr:row>
      <xdr:rowOff>142875</xdr:rowOff>
    </xdr:to>
    <xdr:pic>
      <xdr:nvPicPr>
        <xdr:cNvPr id="16385"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20075" y="323850"/>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6</xdr:col>
          <xdr:colOff>762000</xdr:colOff>
          <xdr:row>3</xdr:row>
          <xdr:rowOff>76200</xdr:rowOff>
        </xdr:from>
        <xdr:to>
          <xdr:col>7</xdr:col>
          <xdr:colOff>971550</xdr:colOff>
          <xdr:row>4</xdr:row>
          <xdr:rowOff>171450</xdr:rowOff>
        </xdr:to>
        <xdr:sp macro="" textlink="">
          <xdr:nvSpPr>
            <xdr:cNvPr id="16386" name="Button 2" hidden="1">
              <a:extLst>
                <a:ext uri="{63B3BB69-23CF-44E3-9099-C40C66FF867C}">
                  <a14:compatExt spid="_x0000_s1638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editAs="oneCell">
    <xdr:from>
      <xdr:col>6</xdr:col>
      <xdr:colOff>1076325</xdr:colOff>
      <xdr:row>1</xdr:row>
      <xdr:rowOff>76200</xdr:rowOff>
    </xdr:from>
    <xdr:to>
      <xdr:col>7</xdr:col>
      <xdr:colOff>1190625</xdr:colOff>
      <xdr:row>4</xdr:row>
      <xdr:rowOff>9525</xdr:rowOff>
    </xdr:to>
    <xdr:pic>
      <xdr:nvPicPr>
        <xdr:cNvPr id="17409"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34325" y="314325"/>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6</xdr:col>
          <xdr:colOff>1076325</xdr:colOff>
          <xdr:row>4</xdr:row>
          <xdr:rowOff>180975</xdr:rowOff>
        </xdr:from>
        <xdr:to>
          <xdr:col>7</xdr:col>
          <xdr:colOff>1200150</xdr:colOff>
          <xdr:row>6</xdr:row>
          <xdr:rowOff>114300</xdr:rowOff>
        </xdr:to>
        <xdr:sp macro="" textlink="">
          <xdr:nvSpPr>
            <xdr:cNvPr id="17410" name="Button 2" hidden="1">
              <a:extLst>
                <a:ext uri="{63B3BB69-23CF-44E3-9099-C40C66FF867C}">
                  <a14:compatExt spid="_x0000_s1741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xdr:twoCellAnchor editAs="oneCell">
    <xdr:from>
      <xdr:col>8</xdr:col>
      <xdr:colOff>371475</xdr:colOff>
      <xdr:row>1</xdr:row>
      <xdr:rowOff>171450</xdr:rowOff>
    </xdr:from>
    <xdr:to>
      <xdr:col>9</xdr:col>
      <xdr:colOff>857250</xdr:colOff>
      <xdr:row>2</xdr:row>
      <xdr:rowOff>104775</xdr:rowOff>
    </xdr:to>
    <xdr:pic>
      <xdr:nvPicPr>
        <xdr:cNvPr id="2"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29550" y="409575"/>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8</xdr:col>
          <xdr:colOff>371475</xdr:colOff>
          <xdr:row>3</xdr:row>
          <xdr:rowOff>85725</xdr:rowOff>
        </xdr:from>
        <xdr:to>
          <xdr:col>9</xdr:col>
          <xdr:colOff>866775</xdr:colOff>
          <xdr:row>5</xdr:row>
          <xdr:rowOff>19050</xdr:rowOff>
        </xdr:to>
        <xdr:sp macro="" textlink="">
          <xdr:nvSpPr>
            <xdr:cNvPr id="48129" name="Button 1" hidden="1">
              <a:extLst>
                <a:ext uri="{63B3BB69-23CF-44E3-9099-C40C66FF867C}">
                  <a14:compatExt spid="_x0000_s48129"/>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xdr:twoCellAnchor editAs="oneCell">
    <xdr:from>
      <xdr:col>3</xdr:col>
      <xdr:colOff>962025</xdr:colOff>
      <xdr:row>1</xdr:row>
      <xdr:rowOff>85725</xdr:rowOff>
    </xdr:from>
    <xdr:to>
      <xdr:col>4</xdr:col>
      <xdr:colOff>1038225</xdr:colOff>
      <xdr:row>5</xdr:row>
      <xdr:rowOff>95250</xdr:rowOff>
    </xdr:to>
    <xdr:pic>
      <xdr:nvPicPr>
        <xdr:cNvPr id="21505"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77050" y="323850"/>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104775</xdr:colOff>
          <xdr:row>0</xdr:row>
          <xdr:rowOff>9525</xdr:rowOff>
        </xdr:from>
        <xdr:to>
          <xdr:col>0</xdr:col>
          <xdr:colOff>114300</xdr:colOff>
          <xdr:row>0</xdr:row>
          <xdr:rowOff>9525</xdr:rowOff>
        </xdr:to>
        <xdr:sp macro="" textlink="">
          <xdr:nvSpPr>
            <xdr:cNvPr id="21506" name="Button 2" hidden="1">
              <a:extLst>
                <a:ext uri="{63B3BB69-23CF-44E3-9099-C40C66FF867C}">
                  <a14:compatExt spid="_x0000_s2150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15.xml><?xml version="1.0" encoding="utf-8"?>
<xdr:wsDr xmlns:xdr="http://schemas.openxmlformats.org/drawingml/2006/spreadsheetDrawing" xmlns:a="http://schemas.openxmlformats.org/drawingml/2006/main">
  <xdr:twoCellAnchor editAs="oneCell">
    <xdr:from>
      <xdr:col>4</xdr:col>
      <xdr:colOff>838200</xdr:colOff>
      <xdr:row>1</xdr:row>
      <xdr:rowOff>66675</xdr:rowOff>
    </xdr:from>
    <xdr:to>
      <xdr:col>5</xdr:col>
      <xdr:colOff>1190625</xdr:colOff>
      <xdr:row>4</xdr:row>
      <xdr:rowOff>66675</xdr:rowOff>
    </xdr:to>
    <xdr:pic>
      <xdr:nvPicPr>
        <xdr:cNvPr id="22529"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48325" y="304800"/>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5</xdr:col>
          <xdr:colOff>0</xdr:colOff>
          <xdr:row>4</xdr:row>
          <xdr:rowOff>171450</xdr:rowOff>
        </xdr:from>
        <xdr:to>
          <xdr:col>5</xdr:col>
          <xdr:colOff>1114425</xdr:colOff>
          <xdr:row>6</xdr:row>
          <xdr:rowOff>66675</xdr:rowOff>
        </xdr:to>
        <xdr:sp macro="" textlink="">
          <xdr:nvSpPr>
            <xdr:cNvPr id="22530" name="Button 2" hidden="1">
              <a:extLst>
                <a:ext uri="{63B3BB69-23CF-44E3-9099-C40C66FF867C}">
                  <a14:compatExt spid="_x0000_s2253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104775</xdr:colOff>
          <xdr:row>0</xdr:row>
          <xdr:rowOff>9525</xdr:rowOff>
        </xdr:from>
        <xdr:to>
          <xdr:col>0</xdr:col>
          <xdr:colOff>114300</xdr:colOff>
          <xdr:row>0</xdr:row>
          <xdr:rowOff>9525</xdr:rowOff>
        </xdr:to>
        <xdr:sp macro="" textlink="">
          <xdr:nvSpPr>
            <xdr:cNvPr id="22531" name="Button 3" hidden="1">
              <a:extLst>
                <a:ext uri="{63B3BB69-23CF-44E3-9099-C40C66FF867C}">
                  <a14:compatExt spid="_x0000_s2253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16.xml><?xml version="1.0" encoding="utf-8"?>
<xdr:wsDr xmlns:xdr="http://schemas.openxmlformats.org/drawingml/2006/spreadsheetDrawing" xmlns:a="http://schemas.openxmlformats.org/drawingml/2006/main">
  <xdr:twoCellAnchor>
    <xdr:from>
      <xdr:col>2</xdr:col>
      <xdr:colOff>76200</xdr:colOff>
      <xdr:row>15</xdr:row>
      <xdr:rowOff>0</xdr:rowOff>
    </xdr:from>
    <xdr:to>
      <xdr:col>2</xdr:col>
      <xdr:colOff>409575</xdr:colOff>
      <xdr:row>35</xdr:row>
      <xdr:rowOff>0</xdr:rowOff>
    </xdr:to>
    <xdr:sp macro="" textlink="">
      <xdr:nvSpPr>
        <xdr:cNvPr id="23553" name="AutoShape 1"/>
        <xdr:cNvSpPr>
          <a:spLocks/>
        </xdr:cNvSpPr>
      </xdr:nvSpPr>
      <xdr:spPr bwMode="auto">
        <a:xfrm>
          <a:off x="3114675" y="2895600"/>
          <a:ext cx="333375" cy="3238500"/>
        </a:xfrm>
        <a:prstGeom prst="rightBrace">
          <a:avLst>
            <a:gd name="adj1" fmla="val 80952"/>
            <a:gd name="adj2" fmla="val 50000"/>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447675</xdr:colOff>
      <xdr:row>24</xdr:row>
      <xdr:rowOff>47625</xdr:rowOff>
    </xdr:from>
    <xdr:to>
      <xdr:col>3</xdr:col>
      <xdr:colOff>609600</xdr:colOff>
      <xdr:row>25</xdr:row>
      <xdr:rowOff>114300</xdr:rowOff>
    </xdr:to>
    <xdr:sp macro="" textlink="">
      <xdr:nvSpPr>
        <xdr:cNvPr id="23554" name="Text Box 2"/>
        <xdr:cNvSpPr txBox="1">
          <a:spLocks noChangeArrowheads="1"/>
        </xdr:cNvSpPr>
      </xdr:nvSpPr>
      <xdr:spPr bwMode="auto">
        <a:xfrm>
          <a:off x="3486150" y="4400550"/>
          <a:ext cx="1657350" cy="2286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AU" sz="1400" b="0" i="0" u="none" strike="noStrike" baseline="0">
              <a:solidFill>
                <a:srgbClr val="000000"/>
              </a:solidFill>
              <a:latin typeface="Arial"/>
              <a:cs typeface="Arial"/>
            </a:rPr>
            <a:t>Indicative splits only</a:t>
          </a:r>
        </a:p>
      </xdr:txBody>
    </xdr:sp>
    <xdr:clientData/>
  </xdr:twoCellAnchor>
  <xdr:twoCellAnchor editAs="oneCell">
    <xdr:from>
      <xdr:col>11</xdr:col>
      <xdr:colOff>9525</xdr:colOff>
      <xdr:row>1</xdr:row>
      <xdr:rowOff>47625</xdr:rowOff>
    </xdr:from>
    <xdr:to>
      <xdr:col>11</xdr:col>
      <xdr:colOff>1266825</xdr:colOff>
      <xdr:row>5</xdr:row>
      <xdr:rowOff>38100</xdr:rowOff>
    </xdr:to>
    <xdr:pic>
      <xdr:nvPicPr>
        <xdr:cNvPr id="23555" name="Picture 3"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77225" y="285750"/>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9525</xdr:colOff>
          <xdr:row>0</xdr:row>
          <xdr:rowOff>0</xdr:rowOff>
        </xdr:to>
        <xdr:sp macro="" textlink="">
          <xdr:nvSpPr>
            <xdr:cNvPr id="23556" name="Button 4" hidden="1">
              <a:extLst>
                <a:ext uri="{63B3BB69-23CF-44E3-9099-C40C66FF867C}">
                  <a14:compatExt spid="_x0000_s23556"/>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9525</xdr:colOff>
          <xdr:row>0</xdr:row>
          <xdr:rowOff>0</xdr:rowOff>
        </xdr:to>
        <xdr:sp macro="" textlink="">
          <xdr:nvSpPr>
            <xdr:cNvPr id="23557" name="Button 5" hidden="1">
              <a:extLst>
                <a:ext uri="{63B3BB69-23CF-44E3-9099-C40C66FF867C}">
                  <a14:compatExt spid="_x0000_s23557"/>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Opex 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9525</xdr:colOff>
          <xdr:row>0</xdr:row>
          <xdr:rowOff>0</xdr:rowOff>
        </xdr:to>
        <xdr:sp macro="" textlink="">
          <xdr:nvSpPr>
            <xdr:cNvPr id="23558" name="Button 6" hidden="1">
              <a:extLst>
                <a:ext uri="{63B3BB69-23CF-44E3-9099-C40C66FF867C}">
                  <a14:compatExt spid="_x0000_s23558"/>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Opex Comentary</a:t>
              </a:r>
            </a:p>
          </xdr:txBody>
        </xdr:sp>
        <xdr:clientData fPrintsWithSheet="0"/>
      </xdr:twoCellAnchor>
    </mc:Choice>
    <mc:Fallback/>
  </mc:AlternateContent>
  <xdr:twoCellAnchor>
    <xdr:from>
      <xdr:col>2</xdr:col>
      <xdr:colOff>76200</xdr:colOff>
      <xdr:row>15</xdr:row>
      <xdr:rowOff>0</xdr:rowOff>
    </xdr:from>
    <xdr:to>
      <xdr:col>2</xdr:col>
      <xdr:colOff>409575</xdr:colOff>
      <xdr:row>35</xdr:row>
      <xdr:rowOff>0</xdr:rowOff>
    </xdr:to>
    <xdr:sp macro="" textlink="">
      <xdr:nvSpPr>
        <xdr:cNvPr id="23561" name="AutoShape 9"/>
        <xdr:cNvSpPr>
          <a:spLocks/>
        </xdr:cNvSpPr>
      </xdr:nvSpPr>
      <xdr:spPr bwMode="auto">
        <a:xfrm>
          <a:off x="3114675" y="2895600"/>
          <a:ext cx="333375" cy="3238500"/>
        </a:xfrm>
        <a:prstGeom prst="rightBrace">
          <a:avLst>
            <a:gd name="adj1" fmla="val 80952"/>
            <a:gd name="adj2" fmla="val 50000"/>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447675</xdr:colOff>
      <xdr:row>24</xdr:row>
      <xdr:rowOff>47625</xdr:rowOff>
    </xdr:from>
    <xdr:to>
      <xdr:col>3</xdr:col>
      <xdr:colOff>609600</xdr:colOff>
      <xdr:row>25</xdr:row>
      <xdr:rowOff>114300</xdr:rowOff>
    </xdr:to>
    <xdr:sp macro="" textlink="">
      <xdr:nvSpPr>
        <xdr:cNvPr id="23562" name="Text Box 10"/>
        <xdr:cNvSpPr txBox="1">
          <a:spLocks noChangeArrowheads="1"/>
        </xdr:cNvSpPr>
      </xdr:nvSpPr>
      <xdr:spPr bwMode="auto">
        <a:xfrm>
          <a:off x="3486150" y="4400550"/>
          <a:ext cx="1657350" cy="2286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AU" sz="1400" b="0" i="0" u="none" strike="noStrike" baseline="0">
              <a:solidFill>
                <a:srgbClr val="000000"/>
              </a:solidFill>
              <a:latin typeface="Arial"/>
              <a:cs typeface="Arial"/>
            </a:rPr>
            <a:t>Indicative splits only</a:t>
          </a:r>
        </a:p>
      </xdr:txBody>
    </xdr:sp>
    <xdr:clientData/>
  </xdr:twoCellAnchor>
  <xdr:twoCellAnchor>
    <xdr:from>
      <xdr:col>2</xdr:col>
      <xdr:colOff>76200</xdr:colOff>
      <xdr:row>15</xdr:row>
      <xdr:rowOff>0</xdr:rowOff>
    </xdr:from>
    <xdr:to>
      <xdr:col>2</xdr:col>
      <xdr:colOff>409575</xdr:colOff>
      <xdr:row>35</xdr:row>
      <xdr:rowOff>0</xdr:rowOff>
    </xdr:to>
    <xdr:sp macro="" textlink="">
      <xdr:nvSpPr>
        <xdr:cNvPr id="23563" name="AutoShape 11"/>
        <xdr:cNvSpPr>
          <a:spLocks/>
        </xdr:cNvSpPr>
      </xdr:nvSpPr>
      <xdr:spPr bwMode="auto">
        <a:xfrm>
          <a:off x="3114675" y="2895600"/>
          <a:ext cx="333375" cy="3238500"/>
        </a:xfrm>
        <a:prstGeom prst="rightBrace">
          <a:avLst>
            <a:gd name="adj1" fmla="val 80952"/>
            <a:gd name="adj2" fmla="val 50000"/>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447675</xdr:colOff>
      <xdr:row>24</xdr:row>
      <xdr:rowOff>47625</xdr:rowOff>
    </xdr:from>
    <xdr:to>
      <xdr:col>3</xdr:col>
      <xdr:colOff>609600</xdr:colOff>
      <xdr:row>25</xdr:row>
      <xdr:rowOff>114300</xdr:rowOff>
    </xdr:to>
    <xdr:sp macro="" textlink="">
      <xdr:nvSpPr>
        <xdr:cNvPr id="23564" name="Text Box 12"/>
        <xdr:cNvSpPr txBox="1">
          <a:spLocks noChangeArrowheads="1"/>
        </xdr:cNvSpPr>
      </xdr:nvSpPr>
      <xdr:spPr bwMode="auto">
        <a:xfrm>
          <a:off x="3486150" y="4400550"/>
          <a:ext cx="1657350" cy="2286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AU" sz="1400" b="0" i="0" u="none" strike="noStrike" baseline="0">
              <a:solidFill>
                <a:srgbClr val="000000"/>
              </a:solidFill>
              <a:latin typeface="Arial"/>
              <a:cs typeface="Arial"/>
            </a:rPr>
            <a:t>Indicative splits only</a:t>
          </a:r>
        </a:p>
      </xdr:txBody>
    </xdr:sp>
    <xdr:clientData/>
  </xdr:twoCellAnchor>
  <mc:AlternateContent xmlns:mc="http://schemas.openxmlformats.org/markup-compatibility/2006">
    <mc:Choice xmlns:a14="http://schemas.microsoft.com/office/drawing/2010/main" Requires="a14">
      <xdr:twoCellAnchor>
        <xdr:from>
          <xdr:col>1</xdr:col>
          <xdr:colOff>104775</xdr:colOff>
          <xdr:row>0</xdr:row>
          <xdr:rowOff>9525</xdr:rowOff>
        </xdr:from>
        <xdr:to>
          <xdr:col>1</xdr:col>
          <xdr:colOff>114300</xdr:colOff>
          <xdr:row>0</xdr:row>
          <xdr:rowOff>9525</xdr:rowOff>
        </xdr:to>
        <xdr:sp macro="" textlink="">
          <xdr:nvSpPr>
            <xdr:cNvPr id="23559" name="Button 7" hidden="1">
              <a:extLst>
                <a:ext uri="{63B3BB69-23CF-44E3-9099-C40C66FF867C}">
                  <a14:compatExt spid="_x0000_s2355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17.xml><?xml version="1.0" encoding="utf-8"?>
<xdr:wsDr xmlns:xdr="http://schemas.openxmlformats.org/drawingml/2006/spreadsheetDrawing" xmlns:a="http://schemas.openxmlformats.org/drawingml/2006/main">
  <xdr:twoCellAnchor>
    <xdr:from>
      <xdr:col>3</xdr:col>
      <xdr:colOff>381000</xdr:colOff>
      <xdr:row>18</xdr:row>
      <xdr:rowOff>0</xdr:rowOff>
    </xdr:from>
    <xdr:to>
      <xdr:col>5</xdr:col>
      <xdr:colOff>238125</xdr:colOff>
      <xdr:row>19</xdr:row>
      <xdr:rowOff>66675</xdr:rowOff>
    </xdr:to>
    <xdr:sp macro="" textlink="">
      <xdr:nvSpPr>
        <xdr:cNvPr id="26625" name="Text Box 1"/>
        <xdr:cNvSpPr txBox="1">
          <a:spLocks noChangeArrowheads="1"/>
        </xdr:cNvSpPr>
      </xdr:nvSpPr>
      <xdr:spPr bwMode="auto">
        <a:xfrm>
          <a:off x="4914900" y="3324225"/>
          <a:ext cx="1457325" cy="2286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AU" sz="1400" b="0" i="0" u="none" strike="noStrike" baseline="0">
              <a:solidFill>
                <a:srgbClr val="000000"/>
              </a:solidFill>
              <a:latin typeface="Arial"/>
              <a:cs typeface="Arial"/>
            </a:rPr>
            <a:t>Indicative splits only</a:t>
          </a:r>
        </a:p>
      </xdr:txBody>
    </xdr:sp>
    <xdr:clientData/>
  </xdr:twoCellAnchor>
  <xdr:twoCellAnchor>
    <xdr:from>
      <xdr:col>3</xdr:col>
      <xdr:colOff>9525</xdr:colOff>
      <xdr:row>15</xdr:row>
      <xdr:rowOff>104775</xdr:rowOff>
    </xdr:from>
    <xdr:to>
      <xdr:col>5</xdr:col>
      <xdr:colOff>790575</xdr:colOff>
      <xdr:row>17</xdr:row>
      <xdr:rowOff>76200</xdr:rowOff>
    </xdr:to>
    <xdr:sp macro="" textlink="">
      <xdr:nvSpPr>
        <xdr:cNvPr id="26626" name="AutoShape 2"/>
        <xdr:cNvSpPr>
          <a:spLocks/>
        </xdr:cNvSpPr>
      </xdr:nvSpPr>
      <xdr:spPr bwMode="auto">
        <a:xfrm rot="5400000">
          <a:off x="5534025" y="1952625"/>
          <a:ext cx="295275" cy="2276475"/>
        </a:xfrm>
        <a:prstGeom prst="rightBrace">
          <a:avLst>
            <a:gd name="adj1" fmla="val 64247"/>
            <a:gd name="adj2" fmla="val 50000"/>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381000</xdr:colOff>
      <xdr:row>18</xdr:row>
      <xdr:rowOff>0</xdr:rowOff>
    </xdr:from>
    <xdr:to>
      <xdr:col>5</xdr:col>
      <xdr:colOff>238125</xdr:colOff>
      <xdr:row>19</xdr:row>
      <xdr:rowOff>66675</xdr:rowOff>
    </xdr:to>
    <xdr:sp macro="" textlink="">
      <xdr:nvSpPr>
        <xdr:cNvPr id="26639" name="Text Box 15"/>
        <xdr:cNvSpPr txBox="1">
          <a:spLocks noChangeArrowheads="1"/>
        </xdr:cNvSpPr>
      </xdr:nvSpPr>
      <xdr:spPr bwMode="auto">
        <a:xfrm>
          <a:off x="4914900" y="3324225"/>
          <a:ext cx="1457325" cy="2286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AU" sz="1400" b="0" i="0" u="none" strike="noStrike" baseline="0">
              <a:solidFill>
                <a:srgbClr val="000000"/>
              </a:solidFill>
              <a:latin typeface="Arial"/>
              <a:cs typeface="Arial"/>
            </a:rPr>
            <a:t>Indicative splits only</a:t>
          </a:r>
        </a:p>
      </xdr:txBody>
    </xdr:sp>
    <xdr:clientData/>
  </xdr:twoCellAnchor>
  <xdr:twoCellAnchor>
    <xdr:from>
      <xdr:col>3</xdr:col>
      <xdr:colOff>9525</xdr:colOff>
      <xdr:row>15</xdr:row>
      <xdr:rowOff>104775</xdr:rowOff>
    </xdr:from>
    <xdr:to>
      <xdr:col>5</xdr:col>
      <xdr:colOff>790575</xdr:colOff>
      <xdr:row>17</xdr:row>
      <xdr:rowOff>76200</xdr:rowOff>
    </xdr:to>
    <xdr:sp macro="" textlink="">
      <xdr:nvSpPr>
        <xdr:cNvPr id="26640" name="AutoShape 16"/>
        <xdr:cNvSpPr>
          <a:spLocks/>
        </xdr:cNvSpPr>
      </xdr:nvSpPr>
      <xdr:spPr bwMode="auto">
        <a:xfrm rot="5400000">
          <a:off x="5534025" y="1952625"/>
          <a:ext cx="295275" cy="2276475"/>
        </a:xfrm>
        <a:prstGeom prst="rightBrace">
          <a:avLst>
            <a:gd name="adj1" fmla="val 64247"/>
            <a:gd name="adj2" fmla="val 50000"/>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editAs="oneCell">
    <xdr:from>
      <xdr:col>11</xdr:col>
      <xdr:colOff>352425</xdr:colOff>
      <xdr:row>1</xdr:row>
      <xdr:rowOff>123825</xdr:rowOff>
    </xdr:from>
    <xdr:to>
      <xdr:col>11</xdr:col>
      <xdr:colOff>1609725</xdr:colOff>
      <xdr:row>5</xdr:row>
      <xdr:rowOff>114300</xdr:rowOff>
    </xdr:to>
    <xdr:pic>
      <xdr:nvPicPr>
        <xdr:cNvPr id="26641" name="Picture 17"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96200" y="285750"/>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9525</xdr:colOff>
          <xdr:row>0</xdr:row>
          <xdr:rowOff>0</xdr:rowOff>
        </xdr:to>
        <xdr:sp macro="" textlink="">
          <xdr:nvSpPr>
            <xdr:cNvPr id="26644" name="Button 20" hidden="1">
              <a:extLst>
                <a:ext uri="{63B3BB69-23CF-44E3-9099-C40C66FF867C}">
                  <a14:compatExt spid="_x0000_s26644"/>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9525</xdr:colOff>
          <xdr:row>0</xdr:row>
          <xdr:rowOff>0</xdr:rowOff>
        </xdr:to>
        <xdr:sp macro="" textlink="">
          <xdr:nvSpPr>
            <xdr:cNvPr id="26645" name="Button 21" hidden="1">
              <a:extLst>
                <a:ext uri="{63B3BB69-23CF-44E3-9099-C40C66FF867C}">
                  <a14:compatExt spid="_x0000_s26645"/>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Opex 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9525</xdr:colOff>
          <xdr:row>0</xdr:row>
          <xdr:rowOff>0</xdr:rowOff>
        </xdr:to>
        <xdr:sp macro="" textlink="">
          <xdr:nvSpPr>
            <xdr:cNvPr id="26646" name="Button 22" hidden="1">
              <a:extLst>
                <a:ext uri="{63B3BB69-23CF-44E3-9099-C40C66FF867C}">
                  <a14:compatExt spid="_x0000_s26646"/>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Opex Comentary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104775</xdr:colOff>
          <xdr:row>0</xdr:row>
          <xdr:rowOff>9525</xdr:rowOff>
        </xdr:from>
        <xdr:to>
          <xdr:col>1</xdr:col>
          <xdr:colOff>114300</xdr:colOff>
          <xdr:row>0</xdr:row>
          <xdr:rowOff>9525</xdr:rowOff>
        </xdr:to>
        <xdr:sp macro="" textlink="">
          <xdr:nvSpPr>
            <xdr:cNvPr id="26647" name="Button 23" hidden="1">
              <a:extLst>
                <a:ext uri="{63B3BB69-23CF-44E3-9099-C40C66FF867C}">
                  <a14:compatExt spid="_x0000_s2664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18.xml><?xml version="1.0" encoding="utf-8"?>
<xdr:wsDr xmlns:xdr="http://schemas.openxmlformats.org/drawingml/2006/spreadsheetDrawing" xmlns:a="http://schemas.openxmlformats.org/drawingml/2006/main">
  <xdr:twoCellAnchor>
    <xdr:from>
      <xdr:col>4</xdr:col>
      <xdr:colOff>133350</xdr:colOff>
      <xdr:row>18</xdr:row>
      <xdr:rowOff>38100</xdr:rowOff>
    </xdr:from>
    <xdr:to>
      <xdr:col>4</xdr:col>
      <xdr:colOff>371475</xdr:colOff>
      <xdr:row>23</xdr:row>
      <xdr:rowOff>133350</xdr:rowOff>
    </xdr:to>
    <xdr:sp macro="" textlink="">
      <xdr:nvSpPr>
        <xdr:cNvPr id="36865" name="AutoShape 1"/>
        <xdr:cNvSpPr>
          <a:spLocks/>
        </xdr:cNvSpPr>
      </xdr:nvSpPr>
      <xdr:spPr bwMode="auto">
        <a:xfrm>
          <a:off x="4295775" y="3076575"/>
          <a:ext cx="238125" cy="904875"/>
        </a:xfrm>
        <a:prstGeom prst="rightBrace">
          <a:avLst>
            <a:gd name="adj1" fmla="val 31667"/>
            <a:gd name="adj2" fmla="val 50528"/>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466725</xdr:colOff>
      <xdr:row>20</xdr:row>
      <xdr:rowOff>76200</xdr:rowOff>
    </xdr:from>
    <xdr:to>
      <xdr:col>6</xdr:col>
      <xdr:colOff>447675</xdr:colOff>
      <xdr:row>21</xdr:row>
      <xdr:rowOff>123825</xdr:rowOff>
    </xdr:to>
    <xdr:sp macro="" textlink="">
      <xdr:nvSpPr>
        <xdr:cNvPr id="36866" name="Text Box 2"/>
        <xdr:cNvSpPr txBox="1">
          <a:spLocks noChangeArrowheads="1"/>
        </xdr:cNvSpPr>
      </xdr:nvSpPr>
      <xdr:spPr bwMode="auto">
        <a:xfrm>
          <a:off x="4629150" y="3438525"/>
          <a:ext cx="1438275" cy="2095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en-AU" sz="1200" b="0" i="0" u="none" strike="noStrike" baseline="0">
              <a:solidFill>
                <a:srgbClr val="000000"/>
              </a:solidFill>
              <a:latin typeface="Arial"/>
              <a:cs typeface="Arial"/>
            </a:rPr>
            <a:t>May expand these categories</a:t>
          </a:r>
        </a:p>
      </xdr:txBody>
    </xdr:sp>
    <xdr:clientData/>
  </xdr:twoCellAnchor>
  <xdr:twoCellAnchor editAs="oneCell">
    <xdr:from>
      <xdr:col>9</xdr:col>
      <xdr:colOff>361950</xdr:colOff>
      <xdr:row>1</xdr:row>
      <xdr:rowOff>76200</xdr:rowOff>
    </xdr:from>
    <xdr:to>
      <xdr:col>11</xdr:col>
      <xdr:colOff>409575</xdr:colOff>
      <xdr:row>6</xdr:row>
      <xdr:rowOff>9525</xdr:rowOff>
    </xdr:to>
    <xdr:pic>
      <xdr:nvPicPr>
        <xdr:cNvPr id="36867" name="Picture 3"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86700" y="238125"/>
          <a:ext cx="1266825"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6</xdr:col>
          <xdr:colOff>314325</xdr:colOff>
          <xdr:row>4</xdr:row>
          <xdr:rowOff>104775</xdr:rowOff>
        </xdr:from>
        <xdr:to>
          <xdr:col>7</xdr:col>
          <xdr:colOff>619125</xdr:colOff>
          <xdr:row>5</xdr:row>
          <xdr:rowOff>152400</xdr:rowOff>
        </xdr:to>
        <xdr:sp macro="" textlink="">
          <xdr:nvSpPr>
            <xdr:cNvPr id="36868" name="Button 4" hidden="1">
              <a:extLst>
                <a:ext uri="{63B3BB69-23CF-44E3-9099-C40C66FF867C}">
                  <a14:compatExt spid="_x0000_s36868"/>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314325</xdr:colOff>
          <xdr:row>6</xdr:row>
          <xdr:rowOff>66675</xdr:rowOff>
        </xdr:from>
        <xdr:to>
          <xdr:col>7</xdr:col>
          <xdr:colOff>619125</xdr:colOff>
          <xdr:row>7</xdr:row>
          <xdr:rowOff>133350</xdr:rowOff>
        </xdr:to>
        <xdr:sp macro="" textlink="">
          <xdr:nvSpPr>
            <xdr:cNvPr id="36870" name="Button 6" hidden="1">
              <a:extLst>
                <a:ext uri="{63B3BB69-23CF-44E3-9099-C40C66FF867C}">
                  <a14:compatExt spid="_x0000_s3687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314325</xdr:colOff>
          <xdr:row>7</xdr:row>
          <xdr:rowOff>123825</xdr:rowOff>
        </xdr:from>
        <xdr:to>
          <xdr:col>7</xdr:col>
          <xdr:colOff>619125</xdr:colOff>
          <xdr:row>9</xdr:row>
          <xdr:rowOff>28575</xdr:rowOff>
        </xdr:to>
        <xdr:sp macro="" textlink="">
          <xdr:nvSpPr>
            <xdr:cNvPr id="36871" name="Button 7" hidden="1">
              <a:extLst>
                <a:ext uri="{63B3BB69-23CF-44E3-9099-C40C66FF867C}">
                  <a14:compatExt spid="_x0000_s36871"/>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Comentary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104775</xdr:colOff>
          <xdr:row>0</xdr:row>
          <xdr:rowOff>9525</xdr:rowOff>
        </xdr:from>
        <xdr:to>
          <xdr:col>0</xdr:col>
          <xdr:colOff>114300</xdr:colOff>
          <xdr:row>0</xdr:row>
          <xdr:rowOff>9525</xdr:rowOff>
        </xdr:to>
        <xdr:sp macro="" textlink="">
          <xdr:nvSpPr>
            <xdr:cNvPr id="36872" name="Button 8" hidden="1">
              <a:extLst>
                <a:ext uri="{63B3BB69-23CF-44E3-9099-C40C66FF867C}">
                  <a14:compatExt spid="_x0000_s3687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9525</xdr:colOff>
          <xdr:row>0</xdr:row>
          <xdr:rowOff>0</xdr:rowOff>
        </xdr:to>
        <xdr:sp macro="" textlink="">
          <xdr:nvSpPr>
            <xdr:cNvPr id="38914" name="Button 2" hidden="1">
              <a:extLst>
                <a:ext uri="{63B3BB69-23CF-44E3-9099-C40C66FF867C}">
                  <a14:compatExt spid="_x0000_s38914"/>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9525</xdr:colOff>
          <xdr:row>0</xdr:row>
          <xdr:rowOff>0</xdr:rowOff>
        </xdr:to>
        <xdr:sp macro="" textlink="">
          <xdr:nvSpPr>
            <xdr:cNvPr id="38915" name="Button 3" hidden="1">
              <a:extLst>
                <a:ext uri="{63B3BB69-23CF-44E3-9099-C40C66FF867C}">
                  <a14:compatExt spid="_x0000_s38915"/>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9525</xdr:colOff>
          <xdr:row>0</xdr:row>
          <xdr:rowOff>0</xdr:rowOff>
        </xdr:to>
        <xdr:sp macro="" textlink="">
          <xdr:nvSpPr>
            <xdr:cNvPr id="38918" name="Button 6" hidden="1">
              <a:extLst>
                <a:ext uri="{63B3BB69-23CF-44E3-9099-C40C66FF867C}">
                  <a14:compatExt spid="_x0000_s38918"/>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Commentary</a:t>
              </a:r>
            </a:p>
          </xdr:txBody>
        </xdr:sp>
        <xdr:clientData fPrintsWithSheet="0"/>
      </xdr:twoCellAnchor>
    </mc:Choice>
    <mc:Fallback/>
  </mc:AlternateContent>
  <xdr:twoCellAnchor editAs="oneCell">
    <xdr:from>
      <xdr:col>18</xdr:col>
      <xdr:colOff>666750</xdr:colOff>
      <xdr:row>1</xdr:row>
      <xdr:rowOff>34925</xdr:rowOff>
    </xdr:from>
    <xdr:to>
      <xdr:col>20</xdr:col>
      <xdr:colOff>600076</xdr:colOff>
      <xdr:row>3</xdr:row>
      <xdr:rowOff>349250</xdr:rowOff>
    </xdr:to>
    <xdr:pic>
      <xdr:nvPicPr>
        <xdr:cNvPr id="9" name="Picture 8"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54425" y="273050"/>
          <a:ext cx="1362076"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1</xdr:col>
          <xdr:colOff>104775</xdr:colOff>
          <xdr:row>0</xdr:row>
          <xdr:rowOff>9525</xdr:rowOff>
        </xdr:from>
        <xdr:to>
          <xdr:col>1</xdr:col>
          <xdr:colOff>114300</xdr:colOff>
          <xdr:row>0</xdr:row>
          <xdr:rowOff>9525</xdr:rowOff>
        </xdr:to>
        <xdr:sp macro="" textlink="">
          <xdr:nvSpPr>
            <xdr:cNvPr id="38919" name="Button 7" hidden="1">
              <a:extLst>
                <a:ext uri="{63B3BB69-23CF-44E3-9099-C40C66FF867C}">
                  <a14:compatExt spid="_x0000_s3891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6</xdr:col>
      <xdr:colOff>1066800</xdr:colOff>
      <xdr:row>1</xdr:row>
      <xdr:rowOff>114301</xdr:rowOff>
    </xdr:from>
    <xdr:to>
      <xdr:col>7</xdr:col>
      <xdr:colOff>1084950</xdr:colOff>
      <xdr:row>5</xdr:row>
      <xdr:rowOff>33865</xdr:rowOff>
    </xdr:to>
    <xdr:pic>
      <xdr:nvPicPr>
        <xdr:cNvPr id="1027" name="Picture 3"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5450" y="352426"/>
          <a:ext cx="1199250" cy="7101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16</xdr:col>
      <xdr:colOff>447675</xdr:colOff>
      <xdr:row>1</xdr:row>
      <xdr:rowOff>114300</xdr:rowOff>
    </xdr:from>
    <xdr:to>
      <xdr:col>16</xdr:col>
      <xdr:colOff>1714500</xdr:colOff>
      <xdr:row>6</xdr:row>
      <xdr:rowOff>47625</xdr:rowOff>
    </xdr:to>
    <xdr:pic>
      <xdr:nvPicPr>
        <xdr:cNvPr id="39937"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3550" y="352425"/>
          <a:ext cx="1266825"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9525</xdr:colOff>
          <xdr:row>0</xdr:row>
          <xdr:rowOff>9525</xdr:rowOff>
        </xdr:from>
        <xdr:to>
          <xdr:col>0</xdr:col>
          <xdr:colOff>9525</xdr:colOff>
          <xdr:row>0</xdr:row>
          <xdr:rowOff>9525</xdr:rowOff>
        </xdr:to>
        <xdr:sp macro="" textlink="">
          <xdr:nvSpPr>
            <xdr:cNvPr id="39941" name="Button 5" hidden="1">
              <a:extLst>
                <a:ext uri="{63B3BB69-23CF-44E3-9099-C40C66FF867C}">
                  <a14:compatExt spid="_x0000_s39941"/>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9525</xdr:rowOff>
        </xdr:from>
        <xdr:to>
          <xdr:col>0</xdr:col>
          <xdr:colOff>9525</xdr:colOff>
          <xdr:row>0</xdr:row>
          <xdr:rowOff>9525</xdr:rowOff>
        </xdr:to>
        <xdr:sp macro="" textlink="">
          <xdr:nvSpPr>
            <xdr:cNvPr id="39942" name="Button 6" hidden="1">
              <a:extLst>
                <a:ext uri="{63B3BB69-23CF-44E3-9099-C40C66FF867C}">
                  <a14:compatExt spid="_x0000_s39942"/>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9525</xdr:rowOff>
        </xdr:from>
        <xdr:to>
          <xdr:col>0</xdr:col>
          <xdr:colOff>9525</xdr:colOff>
          <xdr:row>0</xdr:row>
          <xdr:rowOff>9525</xdr:rowOff>
        </xdr:to>
        <xdr:sp macro="" textlink="">
          <xdr:nvSpPr>
            <xdr:cNvPr id="39943" name="Button 7" hidden="1">
              <a:extLst>
                <a:ext uri="{63B3BB69-23CF-44E3-9099-C40C66FF867C}">
                  <a14:compatExt spid="_x0000_s39943"/>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Comentary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104775</xdr:colOff>
          <xdr:row>0</xdr:row>
          <xdr:rowOff>9525</xdr:rowOff>
        </xdr:from>
        <xdr:to>
          <xdr:col>0</xdr:col>
          <xdr:colOff>114300</xdr:colOff>
          <xdr:row>0</xdr:row>
          <xdr:rowOff>9525</xdr:rowOff>
        </xdr:to>
        <xdr:sp macro="" textlink="">
          <xdr:nvSpPr>
            <xdr:cNvPr id="39944" name="Button 8" hidden="1">
              <a:extLst>
                <a:ext uri="{63B3BB69-23CF-44E3-9099-C40C66FF867C}">
                  <a14:compatExt spid="_x0000_s3994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21.xml><?xml version="1.0" encoding="utf-8"?>
<xdr:wsDr xmlns:xdr="http://schemas.openxmlformats.org/drawingml/2006/spreadsheetDrawing" xmlns:a="http://schemas.openxmlformats.org/drawingml/2006/main">
  <xdr:twoCellAnchor editAs="oneCell">
    <xdr:from>
      <xdr:col>16</xdr:col>
      <xdr:colOff>200025</xdr:colOff>
      <xdr:row>1</xdr:row>
      <xdr:rowOff>123825</xdr:rowOff>
    </xdr:from>
    <xdr:to>
      <xdr:col>16</xdr:col>
      <xdr:colOff>1466850</xdr:colOff>
      <xdr:row>6</xdr:row>
      <xdr:rowOff>38100</xdr:rowOff>
    </xdr:to>
    <xdr:pic>
      <xdr:nvPicPr>
        <xdr:cNvPr id="40961"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92300" y="361950"/>
          <a:ext cx="1266825"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19050</xdr:colOff>
          <xdr:row>0</xdr:row>
          <xdr:rowOff>0</xdr:rowOff>
        </xdr:to>
        <xdr:sp macro="" textlink="">
          <xdr:nvSpPr>
            <xdr:cNvPr id="40968" name="Button 8" hidden="1">
              <a:extLst>
                <a:ext uri="{63B3BB69-23CF-44E3-9099-C40C66FF867C}">
                  <a14:compatExt spid="_x0000_s40968"/>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19050</xdr:colOff>
          <xdr:row>0</xdr:row>
          <xdr:rowOff>0</xdr:rowOff>
        </xdr:to>
        <xdr:sp macro="" textlink="">
          <xdr:nvSpPr>
            <xdr:cNvPr id="40969" name="Button 9" hidden="1">
              <a:extLst>
                <a:ext uri="{63B3BB69-23CF-44E3-9099-C40C66FF867C}">
                  <a14:compatExt spid="_x0000_s40969"/>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0</xdr:rowOff>
        </xdr:from>
        <xdr:to>
          <xdr:col>0</xdr:col>
          <xdr:colOff>19050</xdr:colOff>
          <xdr:row>0</xdr:row>
          <xdr:rowOff>0</xdr:rowOff>
        </xdr:to>
        <xdr:sp macro="" textlink="">
          <xdr:nvSpPr>
            <xdr:cNvPr id="40970" name="Button 10" hidden="1">
              <a:extLst>
                <a:ext uri="{63B3BB69-23CF-44E3-9099-C40C66FF867C}">
                  <a14:compatExt spid="_x0000_s4097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Comentary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104775</xdr:colOff>
          <xdr:row>0</xdr:row>
          <xdr:rowOff>9525</xdr:rowOff>
        </xdr:from>
        <xdr:to>
          <xdr:col>0</xdr:col>
          <xdr:colOff>114300</xdr:colOff>
          <xdr:row>0</xdr:row>
          <xdr:rowOff>9525</xdr:rowOff>
        </xdr:to>
        <xdr:sp macro="" textlink="">
          <xdr:nvSpPr>
            <xdr:cNvPr id="40971" name="Button 11" hidden="1">
              <a:extLst>
                <a:ext uri="{63B3BB69-23CF-44E3-9099-C40C66FF867C}">
                  <a14:compatExt spid="_x0000_s4097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9525</xdr:rowOff>
        </xdr:from>
        <xdr:to>
          <xdr:col>0</xdr:col>
          <xdr:colOff>9525</xdr:colOff>
          <xdr:row>0</xdr:row>
          <xdr:rowOff>9525</xdr:rowOff>
        </xdr:to>
        <xdr:sp macro="" textlink="">
          <xdr:nvSpPr>
            <xdr:cNvPr id="61441" name="Button 1" hidden="1">
              <a:extLst>
                <a:ext uri="{63B3BB69-23CF-44E3-9099-C40C66FF867C}">
                  <a14:compatExt spid="_x0000_s61441"/>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Contents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9525</xdr:rowOff>
        </xdr:from>
        <xdr:to>
          <xdr:col>0</xdr:col>
          <xdr:colOff>9525</xdr:colOff>
          <xdr:row>0</xdr:row>
          <xdr:rowOff>9525</xdr:rowOff>
        </xdr:to>
        <xdr:sp macro="" textlink="">
          <xdr:nvSpPr>
            <xdr:cNvPr id="61442" name="Button 2" hidden="1">
              <a:extLst>
                <a:ext uri="{63B3BB69-23CF-44E3-9099-C40C66FF867C}">
                  <a14:compatExt spid="_x0000_s61442"/>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Instructions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0</xdr:row>
          <xdr:rowOff>9525</xdr:rowOff>
        </xdr:from>
        <xdr:to>
          <xdr:col>0</xdr:col>
          <xdr:colOff>9525</xdr:colOff>
          <xdr:row>0</xdr:row>
          <xdr:rowOff>9525</xdr:rowOff>
        </xdr:to>
        <xdr:sp macro="" textlink="">
          <xdr:nvSpPr>
            <xdr:cNvPr id="61443" name="Button 3" hidden="1">
              <a:extLst>
                <a:ext uri="{63B3BB69-23CF-44E3-9099-C40C66FF867C}">
                  <a14:compatExt spid="_x0000_s61443"/>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AU" sz="1000" b="1" i="0" u="none" strike="noStrike" baseline="0">
                  <a:solidFill>
                    <a:srgbClr val="000080"/>
                  </a:solidFill>
                  <a:latin typeface="Arial"/>
                  <a:cs typeface="Arial"/>
                </a:rPr>
                <a:t>Capex Comentary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104775</xdr:colOff>
          <xdr:row>0</xdr:row>
          <xdr:rowOff>9525</xdr:rowOff>
        </xdr:from>
        <xdr:to>
          <xdr:col>0</xdr:col>
          <xdr:colOff>114300</xdr:colOff>
          <xdr:row>0</xdr:row>
          <xdr:rowOff>9525</xdr:rowOff>
        </xdr:to>
        <xdr:sp macro="" textlink="">
          <xdr:nvSpPr>
            <xdr:cNvPr id="61444" name="Button 4" hidden="1">
              <a:extLst>
                <a:ext uri="{63B3BB69-23CF-44E3-9099-C40C66FF867C}">
                  <a14:compatExt spid="_x0000_s6144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8</xdr:col>
      <xdr:colOff>831850</xdr:colOff>
      <xdr:row>1</xdr:row>
      <xdr:rowOff>73024</xdr:rowOff>
    </xdr:from>
    <xdr:to>
      <xdr:col>9</xdr:col>
      <xdr:colOff>1044734</xdr:colOff>
      <xdr:row>5</xdr:row>
      <xdr:rowOff>20634</xdr:rowOff>
    </xdr:to>
    <xdr:pic>
      <xdr:nvPicPr>
        <xdr:cNvPr id="4097"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92683" y="316441"/>
          <a:ext cx="1260634" cy="741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1019175</xdr:colOff>
      <xdr:row>1</xdr:row>
      <xdr:rowOff>85725</xdr:rowOff>
    </xdr:from>
    <xdr:to>
      <xdr:col>12</xdr:col>
      <xdr:colOff>1090242</xdr:colOff>
      <xdr:row>4</xdr:row>
      <xdr:rowOff>187468</xdr:rowOff>
    </xdr:to>
    <xdr:pic>
      <xdr:nvPicPr>
        <xdr:cNvPr id="7169"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44100" y="323850"/>
          <a:ext cx="1252167" cy="739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971550</xdr:colOff>
      <xdr:row>1</xdr:row>
      <xdr:rowOff>104775</xdr:rowOff>
    </xdr:from>
    <xdr:to>
      <xdr:col>7</xdr:col>
      <xdr:colOff>1047750</xdr:colOff>
      <xdr:row>5</xdr:row>
      <xdr:rowOff>114300</xdr:rowOff>
    </xdr:to>
    <xdr:pic>
      <xdr:nvPicPr>
        <xdr:cNvPr id="8193"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86825" y="342900"/>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904875</xdr:colOff>
      <xdr:row>1</xdr:row>
      <xdr:rowOff>104775</xdr:rowOff>
    </xdr:from>
    <xdr:to>
      <xdr:col>7</xdr:col>
      <xdr:colOff>980175</xdr:colOff>
      <xdr:row>5</xdr:row>
      <xdr:rowOff>104243</xdr:rowOff>
    </xdr:to>
    <xdr:pic>
      <xdr:nvPicPr>
        <xdr:cNvPr id="9217"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86675" y="342900"/>
          <a:ext cx="1256400" cy="742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1095375</xdr:colOff>
      <xdr:row>1</xdr:row>
      <xdr:rowOff>95250</xdr:rowOff>
    </xdr:from>
    <xdr:to>
      <xdr:col>5</xdr:col>
      <xdr:colOff>1161150</xdr:colOff>
      <xdr:row>3</xdr:row>
      <xdr:rowOff>56618</xdr:rowOff>
    </xdr:to>
    <xdr:pic>
      <xdr:nvPicPr>
        <xdr:cNvPr id="10241"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333375"/>
          <a:ext cx="1256400" cy="742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0</xdr:col>
          <xdr:colOff>66675</xdr:colOff>
          <xdr:row>0</xdr:row>
          <xdr:rowOff>9525</xdr:rowOff>
        </xdr:from>
        <xdr:to>
          <xdr:col>0</xdr:col>
          <xdr:colOff>76200</xdr:colOff>
          <xdr:row>0</xdr:row>
          <xdr:rowOff>9525</xdr:rowOff>
        </xdr:to>
        <xdr:sp macro="" textlink="">
          <xdr:nvSpPr>
            <xdr:cNvPr id="10242" name="Button 2" hidden="1">
              <a:extLst>
                <a:ext uri="{63B3BB69-23CF-44E3-9099-C40C66FF867C}">
                  <a14:compatExt spid="_x0000_s1024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333399"/>
                  </a:solidFill>
                  <a:latin typeface="Arial"/>
                  <a:cs typeface="Arial"/>
                </a:rPr>
                <a:t>Contents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76200</xdr:colOff>
          <xdr:row>0</xdr:row>
          <xdr:rowOff>9525</xdr:rowOff>
        </xdr:from>
        <xdr:to>
          <xdr:col>0</xdr:col>
          <xdr:colOff>85725</xdr:colOff>
          <xdr:row>0</xdr:row>
          <xdr:rowOff>19050</xdr:rowOff>
        </xdr:to>
        <xdr:sp macro="" textlink="">
          <xdr:nvSpPr>
            <xdr:cNvPr id="10244" name="Button 4" hidden="1">
              <a:extLst>
                <a:ext uri="{63B3BB69-23CF-44E3-9099-C40C66FF867C}">
                  <a14:compatExt spid="_x0000_s1024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80"/>
                  </a:solidFill>
                  <a:latin typeface="Arial"/>
                  <a:cs typeface="Arial"/>
                </a:rPr>
                <a:t>Contents</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3</xdr:col>
      <xdr:colOff>304800</xdr:colOff>
      <xdr:row>1</xdr:row>
      <xdr:rowOff>57150</xdr:rowOff>
    </xdr:from>
    <xdr:to>
      <xdr:col>4</xdr:col>
      <xdr:colOff>1076325</xdr:colOff>
      <xdr:row>2</xdr:row>
      <xdr:rowOff>47625</xdr:rowOff>
    </xdr:to>
    <xdr:pic>
      <xdr:nvPicPr>
        <xdr:cNvPr id="11265"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43700" y="295275"/>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3</xdr:col>
          <xdr:colOff>304800</xdr:colOff>
          <xdr:row>3</xdr:row>
          <xdr:rowOff>28575</xdr:rowOff>
        </xdr:from>
        <xdr:to>
          <xdr:col>4</xdr:col>
          <xdr:colOff>1076325</xdr:colOff>
          <xdr:row>4</xdr:row>
          <xdr:rowOff>123825</xdr:rowOff>
        </xdr:to>
        <xdr:sp macro="" textlink="">
          <xdr:nvSpPr>
            <xdr:cNvPr id="11266" name="Button 2" hidden="1">
              <a:extLst>
                <a:ext uri="{63B3BB69-23CF-44E3-9099-C40C66FF867C}">
                  <a14:compatExt spid="_x0000_s1126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333399"/>
                  </a:solidFill>
                  <a:latin typeface="Arial"/>
                  <a:cs typeface="Arial"/>
                </a:rPr>
                <a:t>Contents</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6</xdr:col>
      <xdr:colOff>1009650</xdr:colOff>
      <xdr:row>1</xdr:row>
      <xdr:rowOff>47625</xdr:rowOff>
    </xdr:from>
    <xdr:to>
      <xdr:col>7</xdr:col>
      <xdr:colOff>1084950</xdr:colOff>
      <xdr:row>5</xdr:row>
      <xdr:rowOff>56618</xdr:rowOff>
    </xdr:to>
    <xdr:pic>
      <xdr:nvPicPr>
        <xdr:cNvPr id="12289"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34500" y="285750"/>
          <a:ext cx="1256400" cy="742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ta\ACCC\Network%20Asset%20Replacement\Substations\6%20oct%2004%20Working%20Substations%20Budge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NWRegulatory\Regulatory%20Information%20Notices\RINs%202018-19\Category%20Analysis%20RIN%20-%20T%20(2018-19)\2.10%20Overheads\2.10%20Overheads%202018-1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NWRegulatory\Regulatory%20Information%20Notices\RINs%202018-19\Category%20Analysis%20RIN%20-%20T%20(2018-19)\2.10%20Overheads\Transmission%20OH%20Workpaper.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KENTN\AppData\Local\Microsoft\Windows\INetCache\Content.Outlook\RQ9UEG22\Depn%20Calc.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KENTN\AppData\Local\Microsoft\Windows\INetCache\Content.Outlook\RQ9UEG22\Self%20insurance%20allowance.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NWRegulatory\Regulatory%20Information%20Notices\RINs%202018-19\Benchmarking%20RIN%20-%20T%20(2018-19)\3.3%20Assets%20(RAB)\3.3%20Assets%20(RAB)%202018-19%20DB.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NWRegulatory\Regulatory%20Information%20Notices\RINs%202018-19\Benchmarking%20RIN%20-%20D%20(2018-19)\3.2%20Opex\Provisions%202018-19%20Work%20Paper.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NWRegulatory\Regulatory%20Information%20Notices\RINs%202017-18\Benchmarking%20RIN%20-%20D%20(2017-18)\3.2.3%20Provisions\Provisions%202017-18.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Regulatory%20Information%20Notices\RINs%202016-17\Transmission%20Regulatory%20Accounts%20(2016-17)\Final%20Documents\Revenue%20Reconciliation%202017.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NWRegulatory\Regulatory%20Information%20Notices\RINs%202017-18\Transmission%20Regulatory%20Accounts%20(2017-18)\RIN%20reporting%202018%20Revenue%20Reconciliation.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KENTN\AppData\Local\Microsoft\Windows\INetCache\Content.Outlook\RQ9UEG22\RIN%20reporting%202019%20Revenue%20Reconcili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ata\ACCC\TG%20Capital%20Works%20Budget\August%20Rev00%20Project%20List%20-%20incl%20PDR%20Dates%20rev05%20-%20High%20level.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Svfile1\bsg\FINANCE\Financial%20Accounting\External%20Reporting\Regulatory%20Reporting\2015-16\Assets\Historic%20Capex%20by%20Category%20Workpaper%202016.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Regulatory%20Information%20Notices\RINs%202016-17\Transmission%20Regulatory%20Accounts%20(2016-17)\Final%20Documents\Capex%202017%20V1.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NWRegulatory\Regulatory%20Information%20Notices\RINs%202017-18\Transmission%20Regulatory%20Accounts%20(2017-18)\Copy%20Capex%20Final%202018.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KENTN\AppData\Local\Microsoft\Windows\INetCache\Content.Outlook\RQ9UEG22\Capex%202018_19.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Regulatory%20Information%20Notices\RINs%202016-17\Transmission%20Regulatory%20Accounts%20(2016-17)\Final%20Documents\Capex%20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ata\ACCC\Chris%20Discussion\FoRward%20CAPEX%20Rev%2003-p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ata\ACCC\Forward%20CAPEX\Pro%20Forma%20Rev%2004%20PT%206_10_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P69258\Local%20Settings\Temporary%20Internet%20Files\OLK5D\Substations%20Budget%2017%20Au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ORP.local\network$\NWRegulatory\Regulatory%20Information%20Notices\RINs%202018-19\Base%20Data\Summary%20P&amp;L%20-%20201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NWRegulatory\Regulatory%20Information%20Notices\RINs%202018-19\Base%20Data\Summary%20P&amp;L%20-%20201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Regulatory%20Information%20Notices\RINs%202016-17\Base%20Data\Summary%20p&amp;l.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NWRegulatory\Regulatory%20Information%20Notices\RINs%202018-19\Base%20Data\Extraction%20Template%20with%20asset%20Data%202019%20-%20Jun%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y Location"/>
      <sheetName val="Summary by Strategy"/>
      <sheetName val="Strategies"/>
      <sheetName val="Comments"/>
      <sheetName val="Deleted"/>
      <sheetName val="Sheet1"/>
      <sheetName val="Sheet2"/>
      <sheetName val="Sheet3"/>
      <sheetName val="Summary "/>
      <sheetName val="Projects"/>
    </sheetNames>
    <sheetDataSet>
      <sheetData sheetId="0"/>
      <sheetData sheetId="1"/>
      <sheetData sheetId="2">
        <row r="6">
          <cell r="B6">
            <v>0</v>
          </cell>
          <cell r="C6" t="str">
            <v>Transformers</v>
          </cell>
          <cell r="D6" t="str">
            <v>Condition Assessment</v>
          </cell>
          <cell r="E6" t="str">
            <v>Other</v>
          </cell>
          <cell r="F6" t="str">
            <v>Life Assessment</v>
          </cell>
          <cell r="G6" t="str">
            <v>O</v>
          </cell>
          <cell r="H6" t="str">
            <v>I</v>
          </cell>
          <cell r="I6">
            <v>1994</v>
          </cell>
          <cell r="J6" t="str">
            <v>Asset Managers</v>
          </cell>
          <cell r="K6" t="str">
            <v>Recurrent</v>
          </cell>
          <cell r="M6" t="str">
            <v>RM</v>
          </cell>
          <cell r="Q6">
            <v>3</v>
          </cell>
        </row>
        <row r="7">
          <cell r="B7">
            <v>0.1</v>
          </cell>
          <cell r="C7" t="str">
            <v>Transformers</v>
          </cell>
          <cell r="D7" t="str">
            <v>Transformer/Reactor Refurbishment</v>
          </cell>
          <cell r="E7" t="str">
            <v>Life Extension</v>
          </cell>
          <cell r="F7" t="str">
            <v>Refurbish Transformers</v>
          </cell>
          <cell r="G7" t="str">
            <v>M</v>
          </cell>
          <cell r="H7" t="str">
            <v>C</v>
          </cell>
          <cell r="I7">
            <v>1994</v>
          </cell>
          <cell r="J7" t="str">
            <v>Asset Managers</v>
          </cell>
          <cell r="K7" t="str">
            <v>Recurrent</v>
          </cell>
          <cell r="L7" t="str">
            <v>Need to separate oil leaks and oil treatment and also to include all txs in Attach A</v>
          </cell>
          <cell r="M7" t="str">
            <v>Assess indivually</v>
          </cell>
          <cell r="Q7" t="str">
            <v>3i</v>
          </cell>
        </row>
        <row r="8">
          <cell r="B8">
            <v>1</v>
          </cell>
          <cell r="C8" t="str">
            <v>Transformers</v>
          </cell>
          <cell r="D8" t="str">
            <v>Transformer/Reactor Life Extension</v>
          </cell>
          <cell r="E8" t="str">
            <v>Life Extension</v>
          </cell>
          <cell r="F8" t="str">
            <v>Life Extension Works</v>
          </cell>
          <cell r="G8" t="str">
            <v>C</v>
          </cell>
        </row>
        <row r="9">
          <cell r="B9">
            <v>1.1000000000000001</v>
          </cell>
          <cell r="C9" t="str">
            <v>Transformers</v>
          </cell>
          <cell r="D9" t="str">
            <v>Transformer/Reactor Replacement</v>
          </cell>
          <cell r="E9" t="str">
            <v>Replacement</v>
          </cell>
          <cell r="F9" t="str">
            <v>Replace Transformers (planned)</v>
          </cell>
          <cell r="G9" t="str">
            <v>C</v>
          </cell>
          <cell r="H9" t="str">
            <v>C</v>
          </cell>
          <cell r="I9">
            <v>2002</v>
          </cell>
          <cell r="J9" t="str">
            <v>Asset Managers</v>
          </cell>
          <cell r="K9" t="str">
            <v>Recurrent</v>
          </cell>
          <cell r="M9" t="str">
            <v>Assess indivually</v>
          </cell>
          <cell r="Q9" t="str">
            <v>2i</v>
          </cell>
        </row>
        <row r="10">
          <cell r="B10">
            <v>2</v>
          </cell>
          <cell r="C10" t="str">
            <v>Transformers</v>
          </cell>
          <cell r="D10" t="str">
            <v>Transformer/Reactor Failure</v>
          </cell>
          <cell r="E10" t="str">
            <v>Replacement</v>
          </cell>
          <cell r="F10" t="str">
            <v>Replace Transformers (unplanned)</v>
          </cell>
          <cell r="G10" t="str">
            <v>C</v>
          </cell>
          <cell r="H10" t="str">
            <v>C</v>
          </cell>
          <cell r="I10">
            <v>2002</v>
          </cell>
          <cell r="J10" t="str">
            <v>SSE</v>
          </cell>
          <cell r="K10" t="str">
            <v>Recurrent</v>
          </cell>
          <cell r="M10">
            <v>0</v>
          </cell>
          <cell r="N10">
            <v>0</v>
          </cell>
          <cell r="O10">
            <v>10</v>
          </cell>
          <cell r="P10">
            <v>0</v>
          </cell>
          <cell r="Q10">
            <v>1</v>
          </cell>
        </row>
        <row r="11">
          <cell r="B11">
            <v>3.1</v>
          </cell>
          <cell r="C11" t="str">
            <v>Transformers</v>
          </cell>
          <cell r="D11" t="str">
            <v>Conservator Bags</v>
          </cell>
          <cell r="E11" t="str">
            <v>Conservator Bags</v>
          </cell>
          <cell r="F11" t="str">
            <v>Install bags on Txs manufactured &gt;1975</v>
          </cell>
          <cell r="G11" t="str">
            <v>C</v>
          </cell>
          <cell r="H11" t="str">
            <v>R</v>
          </cell>
          <cell r="I11">
            <v>1994</v>
          </cell>
          <cell r="J11" t="str">
            <v>Asset Managers</v>
          </cell>
          <cell r="K11" t="str">
            <v>Deferred (no date)</v>
          </cell>
          <cell r="L11" t="str">
            <v>Need to split Strategy a1 into pre 1975 and post1975</v>
          </cell>
          <cell r="M11">
            <v>0</v>
          </cell>
          <cell r="N11">
            <v>0</v>
          </cell>
          <cell r="O11">
            <v>0</v>
          </cell>
          <cell r="P11">
            <v>10</v>
          </cell>
          <cell r="Q11">
            <v>3</v>
          </cell>
        </row>
        <row r="12">
          <cell r="B12">
            <v>3.2</v>
          </cell>
          <cell r="C12" t="str">
            <v>Transformers</v>
          </cell>
          <cell r="D12" t="str">
            <v>Conservator Bags</v>
          </cell>
          <cell r="E12" t="str">
            <v>Conservator Bags</v>
          </cell>
          <cell r="F12" t="str">
            <v>Install bags on Txs manufactured &lt;1975</v>
          </cell>
          <cell r="G12" t="str">
            <v>C</v>
          </cell>
          <cell r="H12" t="str">
            <v>R</v>
          </cell>
          <cell r="I12">
            <v>1994</v>
          </cell>
          <cell r="J12" t="str">
            <v>Asset Managers</v>
          </cell>
          <cell r="K12" t="str">
            <v>Deferred (2003)</v>
          </cell>
          <cell r="L12" t="str">
            <v>Reason for difference between pre 1975 and post 1975 not clear</v>
          </cell>
          <cell r="M12">
            <v>0</v>
          </cell>
          <cell r="N12">
            <v>0</v>
          </cell>
          <cell r="O12">
            <v>0</v>
          </cell>
          <cell r="P12">
            <v>8</v>
          </cell>
          <cell r="Q12">
            <v>3</v>
          </cell>
        </row>
        <row r="13">
          <cell r="B13">
            <v>3.3</v>
          </cell>
          <cell r="C13" t="str">
            <v>Transformers</v>
          </cell>
          <cell r="D13" t="str">
            <v>Conservator Bags</v>
          </cell>
          <cell r="E13" t="str">
            <v>Conservator Bags</v>
          </cell>
          <cell r="F13" t="str">
            <v>Review effectiveness of air/oil separation systems and investigate alternative methods</v>
          </cell>
          <cell r="G13" t="str">
            <v>O</v>
          </cell>
          <cell r="H13" t="str">
            <v>I</v>
          </cell>
          <cell r="I13">
            <v>2002</v>
          </cell>
          <cell r="J13" t="str">
            <v>AM/Central</v>
          </cell>
          <cell r="K13">
            <v>38352</v>
          </cell>
          <cell r="M13">
            <v>0</v>
          </cell>
          <cell r="N13">
            <v>0</v>
          </cell>
          <cell r="O13">
            <v>0</v>
          </cell>
          <cell r="P13">
            <v>8</v>
          </cell>
          <cell r="Q13">
            <v>3</v>
          </cell>
        </row>
        <row r="14">
          <cell r="B14">
            <v>4</v>
          </cell>
          <cell r="C14" t="str">
            <v>Transformers</v>
          </cell>
          <cell r="D14" t="str">
            <v>Sealing of On Load Tapchanger Diverter Compartments</v>
          </cell>
          <cell r="E14" t="str">
            <v>Other</v>
          </cell>
          <cell r="F14" t="str">
            <v>Review effectiveness of existing condition monitoring where oil leaks from diverter into the main tank and examine alternative techniques</v>
          </cell>
          <cell r="G14" t="str">
            <v>O</v>
          </cell>
          <cell r="H14" t="str">
            <v>I</v>
          </cell>
          <cell r="I14">
            <v>2002</v>
          </cell>
          <cell r="J14" t="str">
            <v>SSE</v>
          </cell>
          <cell r="K14">
            <v>38504</v>
          </cell>
          <cell r="L14" t="str">
            <v>Target dates required</v>
          </cell>
          <cell r="M14">
            <v>0</v>
          </cell>
          <cell r="N14">
            <v>0</v>
          </cell>
          <cell r="O14">
            <v>0</v>
          </cell>
          <cell r="P14">
            <v>8</v>
          </cell>
          <cell r="Q14">
            <v>3</v>
          </cell>
        </row>
        <row r="15">
          <cell r="B15">
            <v>5.0999999999999996</v>
          </cell>
          <cell r="C15" t="str">
            <v>Transformers</v>
          </cell>
          <cell r="D15" t="str">
            <v>Ageing of On Load Tapchangers</v>
          </cell>
          <cell r="E15" t="str">
            <v>Other</v>
          </cell>
          <cell r="F15" t="str">
            <v>Review all tapchangers that operate more than 15,000 times per year and assess suitability for an on-line filter unit to be installed, or other methods of controlling diverter switch wear</v>
          </cell>
          <cell r="G15" t="str">
            <v>O</v>
          </cell>
          <cell r="H15" t="str">
            <v>I</v>
          </cell>
          <cell r="I15">
            <v>1998</v>
          </cell>
          <cell r="J15" t="str">
            <v>Asset Managers</v>
          </cell>
          <cell r="K15">
            <v>38504</v>
          </cell>
          <cell r="L15" t="str">
            <v>Target dates required</v>
          </cell>
          <cell r="M15">
            <v>2</v>
          </cell>
          <cell r="N15">
            <v>2</v>
          </cell>
          <cell r="O15">
            <v>10</v>
          </cell>
          <cell r="P15">
            <v>8</v>
          </cell>
          <cell r="Q15">
            <v>3</v>
          </cell>
        </row>
        <row r="16">
          <cell r="B16">
            <v>5.2</v>
          </cell>
          <cell r="C16" t="str">
            <v>Transformers</v>
          </cell>
          <cell r="D16" t="str">
            <v>Ageing of On Load Tapchangers</v>
          </cell>
          <cell r="E16" t="str">
            <v>Other</v>
          </cell>
          <cell r="F16" t="str">
            <v>Install on-line oil filter units as determined by the investigation</v>
          </cell>
          <cell r="G16" t="str">
            <v>C</v>
          </cell>
          <cell r="H16" t="str">
            <v>C</v>
          </cell>
          <cell r="I16">
            <v>1998</v>
          </cell>
          <cell r="J16" t="str">
            <v>Asset Managers</v>
          </cell>
          <cell r="K16" t="str">
            <v>To be determined by investigation</v>
          </cell>
          <cell r="M16">
            <v>2</v>
          </cell>
          <cell r="N16">
            <v>2</v>
          </cell>
          <cell r="O16">
            <v>10</v>
          </cell>
          <cell r="P16">
            <v>8</v>
          </cell>
          <cell r="Q16">
            <v>3</v>
          </cell>
        </row>
        <row r="17">
          <cell r="B17">
            <v>6.1</v>
          </cell>
          <cell r="C17" t="str">
            <v>Transformers</v>
          </cell>
          <cell r="D17" t="str">
            <v>Ageing of On Load Tapchangers</v>
          </cell>
          <cell r="E17" t="str">
            <v>Other</v>
          </cell>
          <cell r="F17" t="str">
            <v>Develop a schedule for the inspection of all Reinhausen tapchangers with greater than 300,000 operations (500,000 operations for transformers loaded between 30%  and 50% of rating)</v>
          </cell>
          <cell r="G17" t="str">
            <v>O</v>
          </cell>
          <cell r="H17" t="str">
            <v>I</v>
          </cell>
          <cell r="I17">
            <v>2002</v>
          </cell>
          <cell r="J17" t="str">
            <v>SSE</v>
          </cell>
          <cell r="K17">
            <v>38322</v>
          </cell>
          <cell r="L17" t="str">
            <v>If it hasn't been done need to renew target date.  Also need to split strategy it List and Maintenance Actions</v>
          </cell>
          <cell r="M17">
            <v>2</v>
          </cell>
          <cell r="N17">
            <v>2</v>
          </cell>
          <cell r="O17">
            <v>10</v>
          </cell>
          <cell r="P17">
            <v>10</v>
          </cell>
          <cell r="Q17">
            <v>3</v>
          </cell>
        </row>
        <row r="18">
          <cell r="B18">
            <v>6.2</v>
          </cell>
          <cell r="C18" t="str">
            <v>Transformers</v>
          </cell>
          <cell r="D18" t="str">
            <v>Ageing of On Load Tapchangers</v>
          </cell>
          <cell r="E18" t="str">
            <v>Other</v>
          </cell>
          <cell r="F18" t="str">
            <v>Inspect Reinhausen type diverters in conjunction with suitably trained persons as per operational schedule</v>
          </cell>
          <cell r="G18" t="str">
            <v>O</v>
          </cell>
          <cell r="H18" t="str">
            <v>I</v>
          </cell>
          <cell r="I18">
            <v>2002</v>
          </cell>
          <cell r="J18" t="str">
            <v>Asset Managers</v>
          </cell>
          <cell r="K18">
            <v>38533</v>
          </cell>
          <cell r="M18">
            <v>2</v>
          </cell>
          <cell r="N18">
            <v>2</v>
          </cell>
          <cell r="O18">
            <v>10</v>
          </cell>
          <cell r="P18">
            <v>10</v>
          </cell>
          <cell r="Q18">
            <v>3</v>
          </cell>
        </row>
        <row r="19">
          <cell r="B19">
            <v>6.3</v>
          </cell>
          <cell r="C19" t="str">
            <v>Transformers</v>
          </cell>
          <cell r="D19" t="str">
            <v>Ageing of On Load Tapchangers</v>
          </cell>
          <cell r="E19" t="str">
            <v>Replacement</v>
          </cell>
          <cell r="F19" t="str">
            <v>Replace Reinhausen diverter switches dependent on assessment</v>
          </cell>
          <cell r="G19" t="str">
            <v>C</v>
          </cell>
          <cell r="H19" t="str">
            <v>C</v>
          </cell>
          <cell r="I19">
            <v>1998</v>
          </cell>
          <cell r="J19" t="str">
            <v>Asset Managers</v>
          </cell>
          <cell r="K19" t="str">
            <v>To be determined by investigation</v>
          </cell>
          <cell r="L19" t="str">
            <v>This strategy will need to be defined better so it can be costed.</v>
          </cell>
          <cell r="M19">
            <v>2</v>
          </cell>
          <cell r="N19">
            <v>2</v>
          </cell>
          <cell r="O19">
            <v>10</v>
          </cell>
          <cell r="P19">
            <v>10</v>
          </cell>
          <cell r="Q19">
            <v>3</v>
          </cell>
        </row>
        <row r="20">
          <cell r="B20">
            <v>7</v>
          </cell>
          <cell r="C20" t="str">
            <v>Transformers</v>
          </cell>
          <cell r="D20" t="str">
            <v>Ageing of On Load Tapchangers</v>
          </cell>
          <cell r="E20" t="str">
            <v>Other</v>
          </cell>
          <cell r="F20" t="str">
            <v>Identify F&amp;D Type diverters where there is no mechanical stop</v>
          </cell>
          <cell r="G20" t="str">
            <v>O</v>
          </cell>
          <cell r="H20" t="str">
            <v>I</v>
          </cell>
          <cell r="I20">
            <v>2003</v>
          </cell>
          <cell r="J20" t="str">
            <v>Asset Managers</v>
          </cell>
          <cell r="L20" t="str">
            <v xml:space="preserve">This strategy needs to be split into I &amp; M and target date added to I </v>
          </cell>
          <cell r="M20">
            <v>2</v>
          </cell>
          <cell r="N20">
            <v>2</v>
          </cell>
          <cell r="O20">
            <v>10</v>
          </cell>
          <cell r="P20">
            <v>10</v>
          </cell>
          <cell r="Q20">
            <v>3</v>
          </cell>
        </row>
        <row r="21">
          <cell r="B21">
            <v>7.1</v>
          </cell>
          <cell r="C21" t="str">
            <v>Transformers</v>
          </cell>
          <cell r="D21" t="str">
            <v>Ageing of On Load Tapchangers</v>
          </cell>
          <cell r="E21" t="str">
            <v>Other</v>
          </cell>
          <cell r="F21" t="str">
            <v>Fit new end stops to F &amp; D types</v>
          </cell>
          <cell r="G21" t="str">
            <v>O</v>
          </cell>
          <cell r="H21" t="str">
            <v>M</v>
          </cell>
          <cell r="I21">
            <v>2003</v>
          </cell>
          <cell r="J21" t="str">
            <v>Asset Managers</v>
          </cell>
          <cell r="K21">
            <v>38168</v>
          </cell>
          <cell r="L21" t="str">
            <v>If not done renew target dates.</v>
          </cell>
          <cell r="M21">
            <v>2</v>
          </cell>
          <cell r="N21">
            <v>2</v>
          </cell>
          <cell r="O21">
            <v>10</v>
          </cell>
          <cell r="P21">
            <v>10</v>
          </cell>
          <cell r="Q21">
            <v>3</v>
          </cell>
        </row>
        <row r="22">
          <cell r="B22">
            <v>8</v>
          </cell>
          <cell r="C22" t="str">
            <v>Transformers</v>
          </cell>
          <cell r="D22" t="str">
            <v>Ageing of On Load Tapchangers</v>
          </cell>
          <cell r="E22" t="str">
            <v>Other</v>
          </cell>
          <cell r="F22" t="str">
            <v>Investigate comparison methods to verify alignment in tapchangers</v>
          </cell>
          <cell r="G22" t="str">
            <v>O</v>
          </cell>
          <cell r="H22" t="str">
            <v>I</v>
          </cell>
          <cell r="I22">
            <v>2003</v>
          </cell>
          <cell r="J22" t="str">
            <v>SSE</v>
          </cell>
          <cell r="K22">
            <v>38533</v>
          </cell>
          <cell r="M22">
            <v>2</v>
          </cell>
          <cell r="N22">
            <v>2</v>
          </cell>
          <cell r="O22">
            <v>10</v>
          </cell>
          <cell r="P22">
            <v>10</v>
          </cell>
          <cell r="Q22">
            <v>3</v>
          </cell>
        </row>
        <row r="23">
          <cell r="B23">
            <v>9.1</v>
          </cell>
          <cell r="C23" t="str">
            <v>Transformers</v>
          </cell>
          <cell r="D23" t="str">
            <v>Ageing of On Load Tapchangers</v>
          </cell>
          <cell r="E23" t="str">
            <v>Other</v>
          </cell>
          <cell r="F23" t="str">
            <v>Set up program of inspection and life assessment of at risk and aged tapchangers</v>
          </cell>
          <cell r="G23" t="str">
            <v>O</v>
          </cell>
          <cell r="H23" t="str">
            <v>I</v>
          </cell>
          <cell r="I23">
            <v>2003</v>
          </cell>
          <cell r="J23" t="str">
            <v>SSE</v>
          </cell>
          <cell r="K23">
            <v>37741</v>
          </cell>
          <cell r="L23" t="str">
            <v>Needs to be split into I &amp; M strategies and really needs more specific targets clarifying types of tapchangers referred to</v>
          </cell>
          <cell r="M23">
            <v>2</v>
          </cell>
          <cell r="N23">
            <v>2</v>
          </cell>
          <cell r="O23">
            <v>10</v>
          </cell>
          <cell r="P23">
            <v>10</v>
          </cell>
          <cell r="Q23">
            <v>3</v>
          </cell>
        </row>
        <row r="24">
          <cell r="B24">
            <v>9.1999999999999993</v>
          </cell>
          <cell r="C24" t="str">
            <v>Transformers</v>
          </cell>
          <cell r="D24" t="str">
            <v>Ageing of On Load Tapchangers</v>
          </cell>
          <cell r="E24" t="str">
            <v>Other</v>
          </cell>
          <cell r="F24" t="str">
            <v>Suitably trained staff to Inspect tapchangers determine life assessment</v>
          </cell>
          <cell r="G24" t="str">
            <v>O</v>
          </cell>
          <cell r="H24" t="str">
            <v>I</v>
          </cell>
          <cell r="I24">
            <v>2003</v>
          </cell>
          <cell r="J24" t="str">
            <v>Asset Managers</v>
          </cell>
          <cell r="K24">
            <v>39263</v>
          </cell>
          <cell r="M24">
            <v>2</v>
          </cell>
          <cell r="N24">
            <v>2</v>
          </cell>
          <cell r="O24">
            <v>10</v>
          </cell>
          <cell r="P24">
            <v>10</v>
          </cell>
          <cell r="Q24">
            <v>3</v>
          </cell>
        </row>
        <row r="25">
          <cell r="B25">
            <v>10</v>
          </cell>
          <cell r="C25" t="str">
            <v>Transformers</v>
          </cell>
          <cell r="D25" t="str">
            <v>Ageing of On Load Tapchangers</v>
          </cell>
          <cell r="E25" t="str">
            <v>Other</v>
          </cell>
          <cell r="F25" t="str">
            <v>Report and investigate AVR to reduce no. taps/day</v>
          </cell>
          <cell r="G25" t="str">
            <v>O</v>
          </cell>
          <cell r="H25" t="str">
            <v>I</v>
          </cell>
          <cell r="I25">
            <v>2003</v>
          </cell>
          <cell r="J25" t="str">
            <v>Asset Managers</v>
          </cell>
          <cell r="K25">
            <v>38168</v>
          </cell>
          <cell r="M25">
            <v>2</v>
          </cell>
          <cell r="N25">
            <v>2</v>
          </cell>
          <cell r="O25">
            <v>10</v>
          </cell>
          <cell r="P25">
            <v>8</v>
          </cell>
          <cell r="Q25">
            <v>3</v>
          </cell>
        </row>
        <row r="26">
          <cell r="B26">
            <v>11</v>
          </cell>
          <cell r="C26" t="str">
            <v>Transformers</v>
          </cell>
          <cell r="D26" t="str">
            <v>Bushings</v>
          </cell>
          <cell r="E26" t="str">
            <v>Replacement</v>
          </cell>
          <cell r="F26" t="str">
            <v>Replace all condenser bushings with no DDF point</v>
          </cell>
          <cell r="G26" t="str">
            <v>M</v>
          </cell>
          <cell r="H26" t="str">
            <v>R</v>
          </cell>
          <cell r="I26">
            <v>2000</v>
          </cell>
          <cell r="J26" t="str">
            <v>Asset Managers</v>
          </cell>
          <cell r="K26" t="str">
            <v xml:space="preserve"> Dec 2004</v>
          </cell>
          <cell r="L26" t="str">
            <v>Need to identify which transformers have condenser bushings with no DDF point</v>
          </cell>
          <cell r="M26">
            <v>10</v>
          </cell>
          <cell r="N26">
            <v>5</v>
          </cell>
          <cell r="O26">
            <v>10</v>
          </cell>
          <cell r="P26">
            <v>10</v>
          </cell>
          <cell r="Q26">
            <v>3</v>
          </cell>
        </row>
        <row r="27">
          <cell r="B27">
            <v>12</v>
          </cell>
          <cell r="C27" t="str">
            <v>Transformers</v>
          </cell>
          <cell r="D27" t="str">
            <v>Bushings</v>
          </cell>
          <cell r="E27" t="str">
            <v>Replacement</v>
          </cell>
          <cell r="F27" t="str">
            <v>Replace all condenser type SRBP bushings</v>
          </cell>
          <cell r="G27" t="str">
            <v>M</v>
          </cell>
          <cell r="H27" t="str">
            <v>R</v>
          </cell>
          <cell r="I27">
            <v>2003</v>
          </cell>
          <cell r="J27" t="str">
            <v>Asset Managers</v>
          </cell>
          <cell r="K27">
            <v>39629</v>
          </cell>
          <cell r="L27" t="str">
            <v>Identify bushings</v>
          </cell>
          <cell r="M27">
            <v>10</v>
          </cell>
          <cell r="N27">
            <v>5</v>
          </cell>
          <cell r="O27">
            <v>10</v>
          </cell>
          <cell r="P27">
            <v>10</v>
          </cell>
          <cell r="Q27">
            <v>3</v>
          </cell>
        </row>
        <row r="28">
          <cell r="B28">
            <v>13</v>
          </cell>
          <cell r="C28" t="str">
            <v>Transformers</v>
          </cell>
          <cell r="D28" t="str">
            <v>DGA Techniques</v>
          </cell>
          <cell r="E28" t="str">
            <v>Other</v>
          </cell>
          <cell r="F28" t="str">
            <v>Provide Specialist Training in DGA assessment techniques for selected staff</v>
          </cell>
          <cell r="G28" t="str">
            <v>O</v>
          </cell>
          <cell r="H28" t="str">
            <v>I</v>
          </cell>
          <cell r="I28">
            <v>2003</v>
          </cell>
          <cell r="J28" t="str">
            <v>SSE</v>
          </cell>
          <cell r="K28">
            <v>38322</v>
          </cell>
          <cell r="M28">
            <v>0</v>
          </cell>
          <cell r="N28">
            <v>0</v>
          </cell>
          <cell r="O28">
            <v>0</v>
          </cell>
          <cell r="P28">
            <v>8</v>
          </cell>
          <cell r="Q28">
            <v>3</v>
          </cell>
        </row>
        <row r="29">
          <cell r="B29">
            <v>13.1</v>
          </cell>
          <cell r="C29" t="str">
            <v>Transformers</v>
          </cell>
          <cell r="D29" t="str">
            <v>DGA Techniques</v>
          </cell>
          <cell r="E29" t="str">
            <v>Other</v>
          </cell>
          <cell r="F29" t="str">
            <v>Acquire DGA Assessment tools and implement supporting processes</v>
          </cell>
          <cell r="G29" t="str">
            <v>O</v>
          </cell>
          <cell r="H29" t="str">
            <v>I</v>
          </cell>
          <cell r="I29">
            <v>2003</v>
          </cell>
          <cell r="J29" t="str">
            <v>SSE</v>
          </cell>
          <cell r="K29">
            <v>38504</v>
          </cell>
          <cell r="M29">
            <v>0</v>
          </cell>
          <cell r="N29">
            <v>0</v>
          </cell>
          <cell r="O29">
            <v>0</v>
          </cell>
          <cell r="P29">
            <v>8</v>
          </cell>
          <cell r="Q29">
            <v>3</v>
          </cell>
        </row>
        <row r="30">
          <cell r="B30">
            <v>14.1</v>
          </cell>
          <cell r="C30" t="str">
            <v>Transformers</v>
          </cell>
          <cell r="D30" t="str">
            <v>Aged Transformers</v>
          </cell>
          <cell r="E30" t="str">
            <v>Other</v>
          </cell>
          <cell r="F30" t="str">
            <v>Review available DGA Data to identify transformers of concern</v>
          </cell>
          <cell r="G30" t="str">
            <v>O</v>
          </cell>
          <cell r="H30" t="str">
            <v>I</v>
          </cell>
          <cell r="I30">
            <v>2003</v>
          </cell>
          <cell r="J30" t="str">
            <v>Asset Managers</v>
          </cell>
          <cell r="K30">
            <v>38322</v>
          </cell>
          <cell r="M30">
            <v>0</v>
          </cell>
          <cell r="N30">
            <v>0</v>
          </cell>
          <cell r="O30">
            <v>0</v>
          </cell>
          <cell r="P30">
            <v>8</v>
          </cell>
          <cell r="Q30">
            <v>3</v>
          </cell>
        </row>
        <row r="31">
          <cell r="B31">
            <v>14.2</v>
          </cell>
          <cell r="C31" t="str">
            <v>Transformers</v>
          </cell>
          <cell r="D31" t="str">
            <v>Aged Transformers</v>
          </cell>
          <cell r="E31" t="str">
            <v>Other</v>
          </cell>
          <cell r="F31" t="str">
            <v>Develop an Aged transformer management policy supported by a decision making model</v>
          </cell>
          <cell r="G31" t="str">
            <v>O</v>
          </cell>
          <cell r="H31" t="str">
            <v>I</v>
          </cell>
          <cell r="I31">
            <v>2003</v>
          </cell>
          <cell r="J31" t="str">
            <v>SSE</v>
          </cell>
          <cell r="K31">
            <v>38322</v>
          </cell>
          <cell r="M31">
            <v>0</v>
          </cell>
          <cell r="N31">
            <v>0</v>
          </cell>
          <cell r="O31">
            <v>0</v>
          </cell>
          <cell r="P31">
            <v>8</v>
          </cell>
          <cell r="Q31">
            <v>3</v>
          </cell>
        </row>
        <row r="32">
          <cell r="B32">
            <v>14.3</v>
          </cell>
          <cell r="C32" t="str">
            <v>Transformers</v>
          </cell>
          <cell r="D32" t="str">
            <v>Aged Transformers</v>
          </cell>
          <cell r="E32" t="str">
            <v>Other</v>
          </cell>
          <cell r="F32" t="str">
            <v>Apply the Aged Transformer model to all transformers to prioritise at risk transformers for replacement or refurbishment</v>
          </cell>
          <cell r="G32" t="str">
            <v>O</v>
          </cell>
          <cell r="H32" t="str">
            <v>I</v>
          </cell>
          <cell r="I32">
            <v>2003</v>
          </cell>
          <cell r="J32" t="str">
            <v>Asset Managers</v>
          </cell>
          <cell r="K32">
            <v>38504</v>
          </cell>
          <cell r="M32">
            <v>0</v>
          </cell>
          <cell r="N32">
            <v>0</v>
          </cell>
          <cell r="O32">
            <v>0</v>
          </cell>
          <cell r="P32">
            <v>8</v>
          </cell>
          <cell r="Q32">
            <v>3</v>
          </cell>
        </row>
        <row r="33">
          <cell r="B33">
            <v>15</v>
          </cell>
          <cell r="C33" t="str">
            <v>Transformers</v>
          </cell>
          <cell r="D33" t="str">
            <v>Operational Recommendations</v>
          </cell>
          <cell r="E33" t="str">
            <v>Other</v>
          </cell>
          <cell r="F33" t="str">
            <v>Implement operating procedures to minimise risk of loss of supply when taking tapchangers out of service by taking transformers to new tap before switching</v>
          </cell>
          <cell r="G33" t="str">
            <v>O</v>
          </cell>
          <cell r="H33" t="str">
            <v>I</v>
          </cell>
          <cell r="I33">
            <v>2003</v>
          </cell>
          <cell r="J33" t="str">
            <v>SSE</v>
          </cell>
          <cell r="K33">
            <v>38322</v>
          </cell>
          <cell r="M33">
            <v>2</v>
          </cell>
          <cell r="N33">
            <v>2</v>
          </cell>
          <cell r="O33">
            <v>10</v>
          </cell>
          <cell r="P33">
            <v>8</v>
          </cell>
          <cell r="Q33">
            <v>3</v>
          </cell>
        </row>
        <row r="34">
          <cell r="B34">
            <v>16</v>
          </cell>
          <cell r="C34" t="str">
            <v>Circuit Breakers</v>
          </cell>
          <cell r="D34" t="str">
            <v>AEI GA 11 W8 CBs</v>
          </cell>
          <cell r="E34" t="str">
            <v>Replacement</v>
          </cell>
          <cell r="F34" t="str">
            <v>Replace all of this type</v>
          </cell>
          <cell r="G34" t="str">
            <v>C</v>
          </cell>
          <cell r="H34" t="str">
            <v>R</v>
          </cell>
          <cell r="I34">
            <v>1995</v>
          </cell>
          <cell r="J34" t="str">
            <v>Asset Managers</v>
          </cell>
          <cell r="K34" t="str">
            <v>June, 2008</v>
          </cell>
          <cell r="L34" t="str">
            <v>Strategy shouldn't identify rate of change</v>
          </cell>
          <cell r="M34">
            <v>8</v>
          </cell>
          <cell r="N34">
            <v>0</v>
          </cell>
          <cell r="O34">
            <v>10</v>
          </cell>
          <cell r="P34">
            <v>10</v>
          </cell>
        </row>
        <row r="35">
          <cell r="B35">
            <v>17</v>
          </cell>
          <cell r="C35" t="str">
            <v>Circuit Breakers</v>
          </cell>
          <cell r="D35" t="str">
            <v>132 kV (OBR30) Reyrolle CBs</v>
          </cell>
          <cell r="E35" t="str">
            <v>Replacement</v>
          </cell>
          <cell r="F35" t="str">
            <v>Replace all of this type</v>
          </cell>
          <cell r="G35" t="str">
            <v>C</v>
          </cell>
          <cell r="H35" t="str">
            <v>R</v>
          </cell>
          <cell r="I35">
            <v>1995</v>
          </cell>
          <cell r="J35" t="str">
            <v>Asset Managers</v>
          </cell>
          <cell r="K35" t="str">
            <v>June, 2004</v>
          </cell>
          <cell r="M35">
            <v>5</v>
          </cell>
          <cell r="N35">
            <v>0</v>
          </cell>
          <cell r="O35">
            <v>10</v>
          </cell>
          <cell r="P35">
            <v>10</v>
          </cell>
        </row>
        <row r="36">
          <cell r="B36">
            <v>18</v>
          </cell>
          <cell r="C36" t="str">
            <v>Circuit Breakers</v>
          </cell>
          <cell r="D36" t="str">
            <v>132 kV AEG WM5077</v>
          </cell>
          <cell r="E36" t="str">
            <v>Replacement</v>
          </cell>
          <cell r="F36" t="str">
            <v>Replace all of this type</v>
          </cell>
          <cell r="G36" t="str">
            <v>C</v>
          </cell>
          <cell r="H36" t="str">
            <v>R</v>
          </cell>
          <cell r="I36">
            <v>1995</v>
          </cell>
          <cell r="J36" t="str">
            <v>Asset Managers</v>
          </cell>
          <cell r="K36" t="str">
            <v>June, 2005</v>
          </cell>
          <cell r="M36">
            <v>0</v>
          </cell>
          <cell r="N36">
            <v>0</v>
          </cell>
          <cell r="O36">
            <v>8</v>
          </cell>
          <cell r="P36">
            <v>8</v>
          </cell>
        </row>
        <row r="37">
          <cell r="B37">
            <v>19</v>
          </cell>
          <cell r="C37" t="str">
            <v>Circuit Breakers</v>
          </cell>
          <cell r="D37" t="str">
            <v>66kV Oerlikon TOF60.6</v>
          </cell>
          <cell r="E37" t="str">
            <v>Replacement</v>
          </cell>
          <cell r="F37" t="str">
            <v>Replace all of this type</v>
          </cell>
          <cell r="G37" t="str">
            <v>C</v>
          </cell>
          <cell r="H37" t="str">
            <v>R</v>
          </cell>
          <cell r="I37">
            <v>1995</v>
          </cell>
          <cell r="J37" t="str">
            <v>Asset Managers</v>
          </cell>
          <cell r="K37">
            <v>38139</v>
          </cell>
          <cell r="M37">
            <v>0</v>
          </cell>
          <cell r="N37">
            <v>0</v>
          </cell>
          <cell r="O37">
            <v>8</v>
          </cell>
          <cell r="P37">
            <v>8</v>
          </cell>
        </row>
        <row r="38">
          <cell r="B38">
            <v>20</v>
          </cell>
          <cell r="C38" t="str">
            <v>Circuit Breakers</v>
          </cell>
          <cell r="D38" t="str">
            <v xml:space="preserve">33kV Westinghouse GC </v>
          </cell>
          <cell r="E38" t="str">
            <v>Replacement</v>
          </cell>
          <cell r="F38" t="str">
            <v>Replace if no DDF Point</v>
          </cell>
          <cell r="G38" t="str">
            <v>C</v>
          </cell>
          <cell r="H38" t="str">
            <v>R</v>
          </cell>
          <cell r="I38">
            <v>2001</v>
          </cell>
          <cell r="J38" t="str">
            <v>Asset Managers</v>
          </cell>
          <cell r="K38">
            <v>38504</v>
          </cell>
          <cell r="L38" t="str">
            <v>No completion date</v>
          </cell>
          <cell r="M38">
            <v>8</v>
          </cell>
          <cell r="N38">
            <v>2</v>
          </cell>
          <cell r="O38">
            <v>8</v>
          </cell>
          <cell r="P38">
            <v>5</v>
          </cell>
        </row>
        <row r="39">
          <cell r="B39">
            <v>20.100000000000001</v>
          </cell>
          <cell r="C39" t="str">
            <v>Circuit Breakers</v>
          </cell>
          <cell r="D39" t="str">
            <v xml:space="preserve">33kV Westinghouse GC </v>
          </cell>
          <cell r="E39" t="str">
            <v>Replacement</v>
          </cell>
          <cell r="F39" t="str">
            <v>Replace all of this type</v>
          </cell>
          <cell r="G39" t="str">
            <v>C</v>
          </cell>
          <cell r="H39" t="str">
            <v>R</v>
          </cell>
          <cell r="I39">
            <v>2004</v>
          </cell>
          <cell r="J39" t="str">
            <v>Asset Managers</v>
          </cell>
          <cell r="K39" t="str">
            <v>June, 2007</v>
          </cell>
          <cell r="M39">
            <v>5</v>
          </cell>
          <cell r="N39">
            <v>2</v>
          </cell>
          <cell r="O39">
            <v>8</v>
          </cell>
          <cell r="P39">
            <v>5</v>
          </cell>
        </row>
        <row r="40">
          <cell r="B40">
            <v>21</v>
          </cell>
          <cell r="C40" t="str">
            <v>Circuit Breakers</v>
          </cell>
          <cell r="D40" t="str">
            <v>22kv Sace</v>
          </cell>
          <cell r="E40" t="str">
            <v>Replacement</v>
          </cell>
          <cell r="F40" t="str">
            <v>Replace all of this type</v>
          </cell>
          <cell r="G40" t="str">
            <v>C</v>
          </cell>
          <cell r="H40" t="str">
            <v>R</v>
          </cell>
          <cell r="I40">
            <v>1998</v>
          </cell>
          <cell r="J40" t="str">
            <v>Asset Managers</v>
          </cell>
          <cell r="K40" t="str">
            <v>June, 2005</v>
          </cell>
          <cell r="M40">
            <v>0</v>
          </cell>
          <cell r="N40">
            <v>0</v>
          </cell>
          <cell r="O40">
            <v>8</v>
          </cell>
          <cell r="P40">
            <v>8</v>
          </cell>
        </row>
        <row r="41">
          <cell r="B41">
            <v>22</v>
          </cell>
          <cell r="C41" t="str">
            <v>Circuit Breakers</v>
          </cell>
          <cell r="D41" t="str">
            <v>132kV Galileo OCERD 150</v>
          </cell>
          <cell r="E41" t="str">
            <v>Replacement</v>
          </cell>
          <cell r="F41" t="str">
            <v>Replace all of this type</v>
          </cell>
          <cell r="G41" t="str">
            <v>C</v>
          </cell>
          <cell r="H41" t="str">
            <v>R</v>
          </cell>
          <cell r="I41">
            <v>1998</v>
          </cell>
          <cell r="J41" t="str">
            <v>Asset Managers</v>
          </cell>
          <cell r="K41" t="str">
            <v>June, 2005</v>
          </cell>
          <cell r="M41">
            <v>0</v>
          </cell>
          <cell r="N41">
            <v>10</v>
          </cell>
          <cell r="O41">
            <v>5</v>
          </cell>
          <cell r="P41">
            <v>5</v>
          </cell>
        </row>
        <row r="42">
          <cell r="B42">
            <v>23</v>
          </cell>
          <cell r="C42" t="str">
            <v>Circuit Breakers</v>
          </cell>
          <cell r="D42" t="str">
            <v>Oerlikon FS13C3.1 &amp; FR</v>
          </cell>
          <cell r="E42" t="str">
            <v>Replacement</v>
          </cell>
          <cell r="F42" t="str">
            <v>Replace all of this type</v>
          </cell>
          <cell r="G42" t="str">
            <v>C</v>
          </cell>
          <cell r="H42" t="str">
            <v>R</v>
          </cell>
          <cell r="I42">
            <v>1995</v>
          </cell>
          <cell r="J42" t="str">
            <v>Asset Managers</v>
          </cell>
          <cell r="K42" t="str">
            <v>June, 2005</v>
          </cell>
          <cell r="M42">
            <v>0</v>
          </cell>
          <cell r="N42">
            <v>0</v>
          </cell>
          <cell r="O42">
            <v>8</v>
          </cell>
          <cell r="P42">
            <v>8</v>
          </cell>
        </row>
        <row r="43">
          <cell r="B43">
            <v>24</v>
          </cell>
          <cell r="C43" t="str">
            <v>Circuit Breakers</v>
          </cell>
          <cell r="D43" t="str">
            <v xml:space="preserve">BTH 66kV </v>
          </cell>
          <cell r="E43" t="str">
            <v>Replacement</v>
          </cell>
          <cell r="F43" t="str">
            <v>Replace all of this type</v>
          </cell>
          <cell r="G43" t="str">
            <v>C</v>
          </cell>
          <cell r="H43" t="str">
            <v>R</v>
          </cell>
          <cell r="I43">
            <v>2000</v>
          </cell>
          <cell r="J43" t="str">
            <v>Asset Managers</v>
          </cell>
          <cell r="K43" t="str">
            <v>June, 2005</v>
          </cell>
          <cell r="M43">
            <v>5</v>
          </cell>
          <cell r="N43">
            <v>2</v>
          </cell>
          <cell r="O43">
            <v>8</v>
          </cell>
          <cell r="P43">
            <v>5</v>
          </cell>
        </row>
        <row r="44">
          <cell r="B44">
            <v>25</v>
          </cell>
          <cell r="C44" t="str">
            <v>Circuit Breakers</v>
          </cell>
          <cell r="D44" t="str">
            <v>Reyrolle 132kV OS</v>
          </cell>
          <cell r="E44" t="str">
            <v>Replacement</v>
          </cell>
          <cell r="F44" t="str">
            <v>Replace all of this type</v>
          </cell>
          <cell r="G44" t="str">
            <v>C</v>
          </cell>
          <cell r="H44" t="str">
            <v>R</v>
          </cell>
          <cell r="I44">
            <v>2000</v>
          </cell>
          <cell r="J44" t="str">
            <v>Asset Managers</v>
          </cell>
          <cell r="K44" t="str">
            <v>June,2005</v>
          </cell>
          <cell r="M44">
            <v>0</v>
          </cell>
          <cell r="N44">
            <v>0</v>
          </cell>
          <cell r="O44">
            <v>8</v>
          </cell>
          <cell r="P44">
            <v>8</v>
          </cell>
        </row>
        <row r="45">
          <cell r="B45">
            <v>26</v>
          </cell>
          <cell r="C45" t="str">
            <v>Circuit Breakers</v>
          </cell>
          <cell r="D45" t="str">
            <v>ASEA 132kV HKEY</v>
          </cell>
          <cell r="E45" t="str">
            <v>Replacement</v>
          </cell>
          <cell r="F45" t="str">
            <v>Replace all of this type</v>
          </cell>
          <cell r="G45" t="str">
            <v>C</v>
          </cell>
          <cell r="H45" t="str">
            <v>R</v>
          </cell>
          <cell r="I45">
            <v>2000</v>
          </cell>
          <cell r="J45" t="str">
            <v>Asset Managers</v>
          </cell>
          <cell r="K45" t="str">
            <v>June, 2011</v>
          </cell>
          <cell r="M45">
            <v>0</v>
          </cell>
          <cell r="N45">
            <v>0</v>
          </cell>
          <cell r="O45">
            <v>8</v>
          </cell>
          <cell r="P45">
            <v>8</v>
          </cell>
        </row>
        <row r="46">
          <cell r="B46">
            <v>27</v>
          </cell>
          <cell r="C46" t="str">
            <v>Circuit Breakers</v>
          </cell>
          <cell r="D46" t="str">
            <v>ASEA 66kV HKEY</v>
          </cell>
          <cell r="E46" t="str">
            <v>Replacement</v>
          </cell>
          <cell r="F46" t="str">
            <v>Replace all of this type</v>
          </cell>
          <cell r="G46" t="str">
            <v>C</v>
          </cell>
          <cell r="H46" t="str">
            <v>R</v>
          </cell>
          <cell r="I46">
            <v>2000</v>
          </cell>
          <cell r="J46" t="str">
            <v>Asset Managers</v>
          </cell>
          <cell r="K46" t="str">
            <v>June, 2007</v>
          </cell>
          <cell r="M46">
            <v>0</v>
          </cell>
          <cell r="N46">
            <v>0</v>
          </cell>
          <cell r="O46">
            <v>8</v>
          </cell>
          <cell r="P46">
            <v>8</v>
          </cell>
        </row>
        <row r="47">
          <cell r="B47">
            <v>28</v>
          </cell>
          <cell r="C47" t="str">
            <v>Circuit Breakers</v>
          </cell>
          <cell r="D47" t="str">
            <v>Brown Boveri 66kV ELF</v>
          </cell>
          <cell r="E47" t="str">
            <v>Replacement</v>
          </cell>
          <cell r="F47" t="str">
            <v>Replace all of this type</v>
          </cell>
          <cell r="G47" t="str">
            <v>C</v>
          </cell>
          <cell r="H47" t="str">
            <v>R</v>
          </cell>
          <cell r="I47">
            <v>2000</v>
          </cell>
          <cell r="J47" t="str">
            <v>Asset Managers</v>
          </cell>
          <cell r="K47" t="str">
            <v>June, 2013</v>
          </cell>
          <cell r="M47">
            <v>0</v>
          </cell>
          <cell r="N47">
            <v>0</v>
          </cell>
          <cell r="O47">
            <v>8</v>
          </cell>
          <cell r="P47">
            <v>8</v>
          </cell>
        </row>
        <row r="48">
          <cell r="B48">
            <v>29</v>
          </cell>
          <cell r="C48" t="str">
            <v>Circuit Breakers</v>
          </cell>
          <cell r="D48" t="str">
            <v>SF6 CBs</v>
          </cell>
          <cell r="E48" t="str">
            <v>Other</v>
          </cell>
          <cell r="F48" t="str">
            <v>Inspection of Nominated CBs</v>
          </cell>
          <cell r="G48" t="str">
            <v>O</v>
          </cell>
          <cell r="H48" t="str">
            <v>I</v>
          </cell>
          <cell r="I48">
            <v>2000</v>
          </cell>
          <cell r="J48" t="str">
            <v>SSE</v>
          </cell>
          <cell r="K48" t="str">
            <v>Recurrent Each April</v>
          </cell>
          <cell r="M48">
            <v>0</v>
          </cell>
          <cell r="N48">
            <v>0</v>
          </cell>
          <cell r="O48">
            <v>8</v>
          </cell>
          <cell r="P48">
            <v>0</v>
          </cell>
        </row>
        <row r="49">
          <cell r="B49">
            <v>30</v>
          </cell>
          <cell r="C49" t="str">
            <v>Circuit Breakers</v>
          </cell>
          <cell r="D49" t="str">
            <v>AEI 33kV Bulk Oil</v>
          </cell>
          <cell r="E49" t="str">
            <v>Replacement</v>
          </cell>
          <cell r="F49" t="str">
            <v>Replace all of this type</v>
          </cell>
          <cell r="G49" t="str">
            <v>C</v>
          </cell>
          <cell r="H49" t="str">
            <v>R</v>
          </cell>
          <cell r="I49">
            <v>2001</v>
          </cell>
          <cell r="J49" t="str">
            <v>Asset Managers</v>
          </cell>
          <cell r="K49">
            <v>39417</v>
          </cell>
          <cell r="M49">
            <v>5</v>
          </cell>
          <cell r="N49">
            <v>2</v>
          </cell>
          <cell r="O49">
            <v>8</v>
          </cell>
          <cell r="P49">
            <v>5</v>
          </cell>
        </row>
        <row r="50">
          <cell r="B50">
            <v>31</v>
          </cell>
          <cell r="C50" t="str">
            <v>Circuit Breakers</v>
          </cell>
          <cell r="D50" t="str">
            <v>ABB 132kV HLD</v>
          </cell>
          <cell r="E50" t="str">
            <v>Replacement</v>
          </cell>
          <cell r="F50" t="str">
            <v>Replace all of this type</v>
          </cell>
          <cell r="G50" t="str">
            <v>C</v>
          </cell>
          <cell r="H50" t="str">
            <v>R</v>
          </cell>
          <cell r="I50">
            <v>2004</v>
          </cell>
          <cell r="J50" t="str">
            <v>Asset Managers</v>
          </cell>
          <cell r="K50">
            <v>42887</v>
          </cell>
          <cell r="M50">
            <v>0</v>
          </cell>
          <cell r="N50">
            <v>0</v>
          </cell>
          <cell r="O50">
            <v>8</v>
          </cell>
          <cell r="P50">
            <v>8</v>
          </cell>
        </row>
        <row r="51">
          <cell r="B51">
            <v>32</v>
          </cell>
          <cell r="C51" t="str">
            <v>Circuit Breakers</v>
          </cell>
          <cell r="D51" t="str">
            <v>DELLE 66kV HPGE</v>
          </cell>
          <cell r="E51" t="str">
            <v>Replacement</v>
          </cell>
          <cell r="F51" t="str">
            <v>Replace all of this type</v>
          </cell>
          <cell r="G51" t="str">
            <v>C</v>
          </cell>
          <cell r="H51" t="str">
            <v>R</v>
          </cell>
          <cell r="I51">
            <v>2004</v>
          </cell>
          <cell r="J51" t="str">
            <v>Asset Managers</v>
          </cell>
          <cell r="K51">
            <v>42887</v>
          </cell>
          <cell r="M51">
            <v>0</v>
          </cell>
          <cell r="N51">
            <v>0</v>
          </cell>
          <cell r="O51">
            <v>8</v>
          </cell>
          <cell r="P51">
            <v>8</v>
          </cell>
        </row>
        <row r="52">
          <cell r="B52">
            <v>33</v>
          </cell>
          <cell r="C52" t="str">
            <v>Circuit Breakers</v>
          </cell>
          <cell r="D52" t="str">
            <v>Merlin Gerin FA1</v>
          </cell>
          <cell r="E52" t="str">
            <v>Replacement</v>
          </cell>
          <cell r="F52" t="str">
            <v>Assess for Replacement Strategy</v>
          </cell>
          <cell r="G52" t="str">
            <v>O</v>
          </cell>
          <cell r="H52" t="str">
            <v>I</v>
          </cell>
          <cell r="I52">
            <v>2002</v>
          </cell>
          <cell r="J52" t="str">
            <v>SSE</v>
          </cell>
          <cell r="K52">
            <v>39052</v>
          </cell>
          <cell r="M52">
            <v>0</v>
          </cell>
          <cell r="N52">
            <v>0</v>
          </cell>
          <cell r="O52">
            <v>8</v>
          </cell>
          <cell r="P52">
            <v>8</v>
          </cell>
        </row>
        <row r="53">
          <cell r="B53">
            <v>34</v>
          </cell>
          <cell r="C53" t="str">
            <v>Circuit Breakers</v>
          </cell>
          <cell r="D53" t="str">
            <v>Merlin Gerin FA2</v>
          </cell>
          <cell r="E53" t="str">
            <v>Replacement</v>
          </cell>
          <cell r="F53" t="str">
            <v>Assess for Replacement Strategy</v>
          </cell>
          <cell r="G53" t="str">
            <v>O</v>
          </cell>
          <cell r="H53" t="str">
            <v>I</v>
          </cell>
          <cell r="I53">
            <v>2002</v>
          </cell>
          <cell r="J53" t="str">
            <v>SSE</v>
          </cell>
          <cell r="K53">
            <v>38687</v>
          </cell>
          <cell r="M53">
            <v>0</v>
          </cell>
          <cell r="N53">
            <v>0</v>
          </cell>
          <cell r="O53">
            <v>8</v>
          </cell>
          <cell r="P53">
            <v>8</v>
          </cell>
        </row>
        <row r="54">
          <cell r="B54">
            <v>35</v>
          </cell>
          <cell r="C54" t="str">
            <v>Circuit Breakers</v>
          </cell>
          <cell r="D54" t="str">
            <v>Merlin Gerin FA4</v>
          </cell>
          <cell r="E54" t="str">
            <v>Replacement</v>
          </cell>
          <cell r="F54" t="str">
            <v>Assess for Replacement Strategy</v>
          </cell>
          <cell r="G54" t="str">
            <v>O</v>
          </cell>
          <cell r="H54" t="str">
            <v>I</v>
          </cell>
          <cell r="I54">
            <v>2002</v>
          </cell>
          <cell r="J54" t="str">
            <v>SSE</v>
          </cell>
          <cell r="K54">
            <v>38687</v>
          </cell>
          <cell r="M54">
            <v>0</v>
          </cell>
          <cell r="N54">
            <v>0</v>
          </cell>
          <cell r="O54">
            <v>8</v>
          </cell>
          <cell r="P54">
            <v>8</v>
          </cell>
        </row>
        <row r="55">
          <cell r="B55">
            <v>36</v>
          </cell>
          <cell r="C55" t="str">
            <v>Circuit Breakers</v>
          </cell>
          <cell r="D55" t="str">
            <v>Merlin Gerin PFA</v>
          </cell>
          <cell r="E55" t="str">
            <v>Replacement</v>
          </cell>
          <cell r="F55" t="str">
            <v>Assess for Replacement Strategy</v>
          </cell>
          <cell r="G55" t="str">
            <v>O</v>
          </cell>
          <cell r="H55" t="str">
            <v>I</v>
          </cell>
          <cell r="I55">
            <v>2002</v>
          </cell>
          <cell r="J55" t="str">
            <v>SSE</v>
          </cell>
          <cell r="K55">
            <v>39052</v>
          </cell>
          <cell r="M55">
            <v>0</v>
          </cell>
          <cell r="N55">
            <v>0</v>
          </cell>
          <cell r="O55">
            <v>8</v>
          </cell>
          <cell r="P55">
            <v>8</v>
          </cell>
        </row>
        <row r="56">
          <cell r="B56">
            <v>37</v>
          </cell>
          <cell r="C56" t="str">
            <v>Circuit Breakers</v>
          </cell>
          <cell r="D56" t="str">
            <v>330kv Sprecher HPF515Q6</v>
          </cell>
          <cell r="E56" t="str">
            <v>Replacement</v>
          </cell>
          <cell r="F56" t="str">
            <v>Assess for Replacement Strategy</v>
          </cell>
          <cell r="G56" t="str">
            <v>O</v>
          </cell>
          <cell r="H56" t="str">
            <v>I</v>
          </cell>
          <cell r="I56">
            <v>2002</v>
          </cell>
          <cell r="J56" t="str">
            <v>SSE</v>
          </cell>
          <cell r="K56">
            <v>38687</v>
          </cell>
          <cell r="M56">
            <v>0</v>
          </cell>
          <cell r="N56">
            <v>0</v>
          </cell>
          <cell r="O56">
            <v>8</v>
          </cell>
          <cell r="P56">
            <v>8</v>
          </cell>
        </row>
        <row r="57">
          <cell r="B57">
            <v>37.1</v>
          </cell>
          <cell r="C57" t="str">
            <v>Circuit Breakers</v>
          </cell>
          <cell r="D57" t="str">
            <v>BTH OW407</v>
          </cell>
          <cell r="E57" t="str">
            <v>Replacement</v>
          </cell>
          <cell r="F57" t="str">
            <v>Assess for Replacement Strategy</v>
          </cell>
          <cell r="G57" t="str">
            <v>O</v>
          </cell>
          <cell r="H57" t="str">
            <v>I</v>
          </cell>
          <cell r="I57">
            <v>2004</v>
          </cell>
          <cell r="J57" t="str">
            <v>SSE</v>
          </cell>
          <cell r="M57">
            <v>0</v>
          </cell>
          <cell r="N57">
            <v>0</v>
          </cell>
          <cell r="O57">
            <v>8</v>
          </cell>
          <cell r="P57">
            <v>8</v>
          </cell>
        </row>
        <row r="58">
          <cell r="B58">
            <v>37.200000000000003</v>
          </cell>
          <cell r="C58" t="str">
            <v>Circuit Breakers</v>
          </cell>
          <cell r="D58" t="str">
            <v>REYROLLE 132OS10</v>
          </cell>
          <cell r="E58" t="str">
            <v>Replacement</v>
          </cell>
          <cell r="F58" t="str">
            <v>Assess for Replacement Strategy</v>
          </cell>
          <cell r="G58" t="str">
            <v>O</v>
          </cell>
          <cell r="H58" t="str">
            <v>I</v>
          </cell>
          <cell r="I58">
            <v>2004</v>
          </cell>
          <cell r="J58" t="str">
            <v>SSE</v>
          </cell>
          <cell r="M58">
            <v>0</v>
          </cell>
          <cell r="N58">
            <v>0</v>
          </cell>
          <cell r="O58">
            <v>8</v>
          </cell>
          <cell r="P58">
            <v>8</v>
          </cell>
        </row>
        <row r="59">
          <cell r="B59">
            <v>37.299999999999997</v>
          </cell>
          <cell r="C59" t="str">
            <v>Circuit Breakers</v>
          </cell>
          <cell r="D59" t="str">
            <v>OERLIKON TOF60.6</v>
          </cell>
          <cell r="E59" t="str">
            <v>Replacement</v>
          </cell>
          <cell r="F59" t="str">
            <v>Assess for Replacement Strategy</v>
          </cell>
          <cell r="G59" t="str">
            <v>O</v>
          </cell>
          <cell r="H59" t="str">
            <v>I</v>
          </cell>
          <cell r="I59">
            <v>2004</v>
          </cell>
          <cell r="J59" t="str">
            <v>SSE</v>
          </cell>
          <cell r="M59">
            <v>0</v>
          </cell>
          <cell r="N59">
            <v>0</v>
          </cell>
          <cell r="O59">
            <v>8</v>
          </cell>
          <cell r="P59">
            <v>8</v>
          </cell>
        </row>
        <row r="60">
          <cell r="B60">
            <v>37.4</v>
          </cell>
          <cell r="C60" t="str">
            <v>Circuit Breakers</v>
          </cell>
          <cell r="D60" t="str">
            <v>WESTINGHOUSE 345GC</v>
          </cell>
          <cell r="E60" t="str">
            <v>Replacement</v>
          </cell>
          <cell r="F60" t="str">
            <v>Assess for Replacement Strategy</v>
          </cell>
          <cell r="G60" t="str">
            <v>O</v>
          </cell>
          <cell r="H60" t="str">
            <v>I</v>
          </cell>
          <cell r="I60">
            <v>2004</v>
          </cell>
          <cell r="J60" t="str">
            <v>SSE</v>
          </cell>
          <cell r="M60">
            <v>0</v>
          </cell>
          <cell r="N60">
            <v>0</v>
          </cell>
          <cell r="O60">
            <v>8</v>
          </cell>
          <cell r="P60">
            <v>8</v>
          </cell>
        </row>
        <row r="61">
          <cell r="B61">
            <v>37.5</v>
          </cell>
          <cell r="C61" t="str">
            <v>Circuit Breakers</v>
          </cell>
          <cell r="D61" t="str">
            <v>REYROLLE 132OS15</v>
          </cell>
          <cell r="E61" t="str">
            <v>Replacement</v>
          </cell>
          <cell r="F61" t="str">
            <v>Assess for Replacement Strategy</v>
          </cell>
          <cell r="G61" t="str">
            <v>O</v>
          </cell>
          <cell r="H61" t="str">
            <v>I</v>
          </cell>
          <cell r="I61">
            <v>2004</v>
          </cell>
          <cell r="J61" t="str">
            <v>SSE</v>
          </cell>
          <cell r="M61">
            <v>0</v>
          </cell>
          <cell r="N61">
            <v>0</v>
          </cell>
          <cell r="O61">
            <v>8</v>
          </cell>
          <cell r="P61">
            <v>8</v>
          </cell>
        </row>
        <row r="62">
          <cell r="B62">
            <v>37.6</v>
          </cell>
          <cell r="C62" t="str">
            <v>Circuit Breakers</v>
          </cell>
          <cell r="D62" t="str">
            <v>AEI GA11W8</v>
          </cell>
          <cell r="E62" t="str">
            <v>Replacement</v>
          </cell>
          <cell r="F62" t="str">
            <v>Assess for Replacement Strategy</v>
          </cell>
          <cell r="G62" t="str">
            <v>O</v>
          </cell>
          <cell r="H62" t="str">
            <v>I</v>
          </cell>
          <cell r="I62">
            <v>2004</v>
          </cell>
          <cell r="J62" t="str">
            <v>SSE</v>
          </cell>
          <cell r="M62">
            <v>0</v>
          </cell>
          <cell r="N62">
            <v>0</v>
          </cell>
          <cell r="O62">
            <v>8</v>
          </cell>
          <cell r="P62">
            <v>8</v>
          </cell>
        </row>
        <row r="63">
          <cell r="B63">
            <v>37.700000000000003</v>
          </cell>
          <cell r="C63" t="str">
            <v>Circuit Breakers</v>
          </cell>
          <cell r="D63" t="str">
            <v>REYROLLE 14SPH</v>
          </cell>
          <cell r="E63" t="str">
            <v>Replacement</v>
          </cell>
          <cell r="F63" t="str">
            <v>Assess for Replacement Strategy</v>
          </cell>
          <cell r="G63" t="str">
            <v>O</v>
          </cell>
          <cell r="H63" t="str">
            <v>I</v>
          </cell>
          <cell r="I63">
            <v>2004</v>
          </cell>
          <cell r="J63" t="str">
            <v>SSE</v>
          </cell>
          <cell r="M63">
            <v>0</v>
          </cell>
          <cell r="N63">
            <v>0</v>
          </cell>
          <cell r="O63">
            <v>8</v>
          </cell>
          <cell r="P63">
            <v>8</v>
          </cell>
        </row>
        <row r="64">
          <cell r="B64">
            <v>37.799999999999997</v>
          </cell>
          <cell r="C64" t="str">
            <v>Circuit Breakers</v>
          </cell>
          <cell r="D64" t="str">
            <v>REYROLLE 132OS14</v>
          </cell>
          <cell r="E64" t="str">
            <v>Replacement</v>
          </cell>
          <cell r="F64" t="str">
            <v>Assess for Replacement Strategy</v>
          </cell>
          <cell r="G64" t="str">
            <v>O</v>
          </cell>
          <cell r="H64" t="str">
            <v>I</v>
          </cell>
          <cell r="I64">
            <v>2004</v>
          </cell>
          <cell r="J64" t="str">
            <v>SSE</v>
          </cell>
          <cell r="M64">
            <v>0</v>
          </cell>
          <cell r="N64">
            <v>0</v>
          </cell>
          <cell r="O64">
            <v>8</v>
          </cell>
          <cell r="P64">
            <v>8</v>
          </cell>
        </row>
        <row r="65">
          <cell r="B65">
            <v>37.9</v>
          </cell>
          <cell r="C65" t="str">
            <v>Circuit Breakers</v>
          </cell>
          <cell r="D65" t="str">
            <v>ASEA HKEYC120/600</v>
          </cell>
          <cell r="E65" t="str">
            <v>Replacement</v>
          </cell>
          <cell r="F65" t="str">
            <v>Assess for Replacement Strategy</v>
          </cell>
          <cell r="G65" t="str">
            <v>O</v>
          </cell>
          <cell r="H65" t="str">
            <v>I</v>
          </cell>
          <cell r="I65">
            <v>2004</v>
          </cell>
          <cell r="J65" t="str">
            <v>SSE</v>
          </cell>
          <cell r="M65">
            <v>0</v>
          </cell>
          <cell r="N65">
            <v>0</v>
          </cell>
          <cell r="O65">
            <v>8</v>
          </cell>
          <cell r="P65">
            <v>8</v>
          </cell>
        </row>
        <row r="66">
          <cell r="B66">
            <v>37.909999999999997</v>
          </cell>
          <cell r="C66" t="str">
            <v>Circuit Breakers</v>
          </cell>
          <cell r="D66" t="str">
            <v>BROWN BOV. ECKS132</v>
          </cell>
          <cell r="E66" t="str">
            <v>Replacement</v>
          </cell>
          <cell r="F66" t="str">
            <v>Assess for Replacement Strategy</v>
          </cell>
          <cell r="G66" t="str">
            <v>O</v>
          </cell>
          <cell r="H66" t="str">
            <v>I</v>
          </cell>
          <cell r="I66">
            <v>2004</v>
          </cell>
          <cell r="J66" t="str">
            <v>SSE</v>
          </cell>
          <cell r="M66">
            <v>0</v>
          </cell>
          <cell r="N66">
            <v>0</v>
          </cell>
          <cell r="O66">
            <v>8</v>
          </cell>
          <cell r="P66">
            <v>8</v>
          </cell>
        </row>
        <row r="67">
          <cell r="B67">
            <v>37.92</v>
          </cell>
          <cell r="C67" t="str">
            <v>Circuit Breakers</v>
          </cell>
          <cell r="D67" t="str">
            <v>OERLIKON FR</v>
          </cell>
          <cell r="E67" t="str">
            <v>Replacement</v>
          </cell>
          <cell r="F67" t="str">
            <v>Assess for Replacement Strategy</v>
          </cell>
          <cell r="G67" t="str">
            <v>O</v>
          </cell>
          <cell r="H67" t="str">
            <v>I</v>
          </cell>
          <cell r="I67">
            <v>2004</v>
          </cell>
          <cell r="J67" t="str">
            <v>SSE</v>
          </cell>
          <cell r="M67">
            <v>0</v>
          </cell>
          <cell r="N67">
            <v>0</v>
          </cell>
          <cell r="O67">
            <v>8</v>
          </cell>
          <cell r="P67">
            <v>8</v>
          </cell>
        </row>
        <row r="68">
          <cell r="B68">
            <v>37.93</v>
          </cell>
          <cell r="C68" t="str">
            <v>Circuit Breakers</v>
          </cell>
          <cell r="D68" t="str">
            <v>SPRECHER HPF515C6FS</v>
          </cell>
          <cell r="E68" t="str">
            <v>Replacement</v>
          </cell>
          <cell r="F68" t="str">
            <v>Assess for Replacement Strategy</v>
          </cell>
          <cell r="G68" t="str">
            <v>O</v>
          </cell>
          <cell r="H68" t="str">
            <v>I</v>
          </cell>
          <cell r="I68">
            <v>2004</v>
          </cell>
          <cell r="J68" t="str">
            <v>SSE</v>
          </cell>
          <cell r="M68">
            <v>0</v>
          </cell>
          <cell r="N68">
            <v>0</v>
          </cell>
          <cell r="O68">
            <v>8</v>
          </cell>
          <cell r="P68">
            <v>8</v>
          </cell>
        </row>
        <row r="69">
          <cell r="B69">
            <v>37.94</v>
          </cell>
          <cell r="C69" t="str">
            <v>Circuit Breakers</v>
          </cell>
          <cell r="D69" t="str">
            <v>ASEA HLC72.5 1600</v>
          </cell>
          <cell r="E69" t="str">
            <v>Replacement</v>
          </cell>
          <cell r="F69" t="str">
            <v>Assess for Replacement Strategy</v>
          </cell>
          <cell r="G69" t="str">
            <v>O</v>
          </cell>
          <cell r="H69" t="str">
            <v>I</v>
          </cell>
          <cell r="I69">
            <v>2004</v>
          </cell>
          <cell r="J69" t="str">
            <v>SSE</v>
          </cell>
          <cell r="M69">
            <v>0</v>
          </cell>
          <cell r="N69">
            <v>0</v>
          </cell>
          <cell r="O69">
            <v>8</v>
          </cell>
          <cell r="P69">
            <v>8</v>
          </cell>
        </row>
        <row r="70">
          <cell r="B70">
            <v>37.950000000000003</v>
          </cell>
          <cell r="C70" t="str">
            <v>Circuit Breakers</v>
          </cell>
          <cell r="D70" t="str">
            <v>MAGRINI 38MGE1500</v>
          </cell>
          <cell r="E70" t="str">
            <v>Replacement</v>
          </cell>
          <cell r="F70" t="str">
            <v>Assess for Replacement Strategy</v>
          </cell>
          <cell r="G70" t="str">
            <v>O</v>
          </cell>
          <cell r="H70" t="str">
            <v>I</v>
          </cell>
          <cell r="I70">
            <v>2004</v>
          </cell>
          <cell r="J70" t="str">
            <v>SSE</v>
          </cell>
          <cell r="M70">
            <v>0</v>
          </cell>
          <cell r="N70">
            <v>0</v>
          </cell>
          <cell r="O70">
            <v>8</v>
          </cell>
          <cell r="P70">
            <v>8</v>
          </cell>
        </row>
        <row r="71">
          <cell r="B71">
            <v>37.96</v>
          </cell>
          <cell r="C71" t="str">
            <v>Circuit Breakers</v>
          </cell>
          <cell r="D71" t="str">
            <v>SPRECHER HPF509K</v>
          </cell>
          <cell r="E71" t="str">
            <v>Replacement</v>
          </cell>
          <cell r="F71" t="str">
            <v>Assess for Replacement Strategy</v>
          </cell>
          <cell r="G71" t="str">
            <v>O</v>
          </cell>
          <cell r="H71" t="str">
            <v>I</v>
          </cell>
          <cell r="I71">
            <v>2004</v>
          </cell>
          <cell r="J71" t="str">
            <v>SSE</v>
          </cell>
          <cell r="M71">
            <v>0</v>
          </cell>
          <cell r="N71">
            <v>0</v>
          </cell>
          <cell r="O71">
            <v>8</v>
          </cell>
          <cell r="P71">
            <v>8</v>
          </cell>
        </row>
        <row r="72">
          <cell r="B72">
            <v>37.97</v>
          </cell>
          <cell r="C72" t="str">
            <v>Circuit Breakers</v>
          </cell>
          <cell r="D72" t="str">
            <v>JOSLYN VBU-4</v>
          </cell>
          <cell r="E72" t="str">
            <v>Replacement</v>
          </cell>
          <cell r="F72" t="str">
            <v>Assess for Replacement Strategy</v>
          </cell>
          <cell r="G72" t="str">
            <v>O</v>
          </cell>
          <cell r="H72" t="str">
            <v>I</v>
          </cell>
          <cell r="I72">
            <v>2004</v>
          </cell>
          <cell r="J72" t="str">
            <v>SSE</v>
          </cell>
          <cell r="M72">
            <v>0</v>
          </cell>
          <cell r="N72">
            <v>0</v>
          </cell>
          <cell r="O72">
            <v>8</v>
          </cell>
          <cell r="P72">
            <v>8</v>
          </cell>
        </row>
        <row r="73">
          <cell r="B73">
            <v>38</v>
          </cell>
          <cell r="C73" t="str">
            <v>Instrument Transformers</v>
          </cell>
          <cell r="D73" t="str">
            <v>Its that cannot be sampled</v>
          </cell>
          <cell r="E73" t="str">
            <v>Replacement</v>
          </cell>
          <cell r="F73" t="str">
            <v>Replace all instrument transformers that cannot be sampled to meet the requirements of the maintenance policy</v>
          </cell>
          <cell r="G73" t="str">
            <v>CAP</v>
          </cell>
          <cell r="H73" t="str">
            <v>R</v>
          </cell>
          <cell r="I73">
            <v>1994</v>
          </cell>
          <cell r="J73" t="str">
            <v>Asset Managers</v>
          </cell>
          <cell r="K73" t="str">
            <v xml:space="preserve"> dec2008</v>
          </cell>
          <cell r="M73">
            <v>8</v>
          </cell>
          <cell r="N73">
            <v>5</v>
          </cell>
          <cell r="O73">
            <v>8</v>
          </cell>
          <cell r="P73">
            <v>5</v>
          </cell>
        </row>
        <row r="74">
          <cell r="B74">
            <v>39.1</v>
          </cell>
          <cell r="C74" t="str">
            <v>Instrument Transformers</v>
          </cell>
          <cell r="D74" t="str">
            <v>High DGA ITs - 220kV and above</v>
          </cell>
          <cell r="E74" t="str">
            <v>Replacement</v>
          </cell>
          <cell r="F74" t="str">
            <v>Assess and Replace as required</v>
          </cell>
          <cell r="G74" t="str">
            <v>CAP</v>
          </cell>
          <cell r="H74" t="str">
            <v>C</v>
          </cell>
          <cell r="I74">
            <v>1994</v>
          </cell>
          <cell r="J74" t="str">
            <v>Asset Managers</v>
          </cell>
          <cell r="K74" t="str">
            <v>Recurrent</v>
          </cell>
          <cell r="M74">
            <v>10</v>
          </cell>
          <cell r="N74">
            <v>5</v>
          </cell>
          <cell r="O74">
            <v>8</v>
          </cell>
          <cell r="P74">
            <v>5</v>
          </cell>
        </row>
        <row r="75">
          <cell r="B75">
            <v>39.200000000000003</v>
          </cell>
          <cell r="C75" t="str">
            <v>Instrument Transformers</v>
          </cell>
          <cell r="D75" t="str">
            <v>High DGA ITs - 220kV and above</v>
          </cell>
          <cell r="E75" t="str">
            <v>Replacement</v>
          </cell>
          <cell r="F75" t="str">
            <v>Make budget provision for unidentified replacements based on historical replacement rates</v>
          </cell>
          <cell r="G75" t="str">
            <v>CAP</v>
          </cell>
          <cell r="H75" t="str">
            <v>C</v>
          </cell>
          <cell r="J75" t="str">
            <v>SSE</v>
          </cell>
          <cell r="K75" t="str">
            <v>Recurrent</v>
          </cell>
          <cell r="M75">
            <v>10</v>
          </cell>
          <cell r="N75">
            <v>5</v>
          </cell>
          <cell r="O75">
            <v>8</v>
          </cell>
          <cell r="P75">
            <v>5</v>
          </cell>
        </row>
        <row r="76">
          <cell r="B76">
            <v>40.1</v>
          </cell>
          <cell r="C76" t="str">
            <v>Instrument Transformers</v>
          </cell>
          <cell r="D76" t="str">
            <v xml:space="preserve">High DGA ITs - 132kV </v>
          </cell>
          <cell r="E76" t="str">
            <v>Replacement</v>
          </cell>
          <cell r="F76" t="str">
            <v>Assess and Replace as required</v>
          </cell>
          <cell r="G76" t="str">
            <v>CAP</v>
          </cell>
          <cell r="H76" t="str">
            <v>C</v>
          </cell>
          <cell r="I76">
            <v>1994</v>
          </cell>
          <cell r="J76" t="str">
            <v>Asset Managers</v>
          </cell>
          <cell r="K76" t="str">
            <v>Recurrent</v>
          </cell>
          <cell r="M76">
            <v>10</v>
          </cell>
          <cell r="N76">
            <v>5</v>
          </cell>
          <cell r="O76">
            <v>8</v>
          </cell>
          <cell r="P76">
            <v>5</v>
          </cell>
        </row>
        <row r="77">
          <cell r="B77">
            <v>40.200000000000003</v>
          </cell>
          <cell r="C77" t="str">
            <v>Instrument Transformers</v>
          </cell>
          <cell r="D77" t="str">
            <v xml:space="preserve">High DGA ITs - 132kV </v>
          </cell>
          <cell r="E77" t="str">
            <v>Replacement</v>
          </cell>
          <cell r="F77" t="str">
            <v>Make budget provision for unidentified replacements based on historical replacement rates</v>
          </cell>
          <cell r="G77" t="str">
            <v>CAP</v>
          </cell>
          <cell r="H77" t="str">
            <v>C</v>
          </cell>
          <cell r="J77" t="str">
            <v>SSE</v>
          </cell>
          <cell r="K77" t="str">
            <v>Recurrent</v>
          </cell>
          <cell r="M77">
            <v>10</v>
          </cell>
          <cell r="N77">
            <v>5</v>
          </cell>
          <cell r="O77">
            <v>8</v>
          </cell>
          <cell r="P77">
            <v>5</v>
          </cell>
        </row>
        <row r="78">
          <cell r="B78">
            <v>41.1</v>
          </cell>
          <cell r="C78" t="str">
            <v>Instrument Transformers</v>
          </cell>
          <cell r="D78" t="str">
            <v>High DGA ITs - 66kV and below</v>
          </cell>
          <cell r="E78" t="str">
            <v>Replacement</v>
          </cell>
          <cell r="F78" t="str">
            <v>Assess and Replace as required</v>
          </cell>
          <cell r="G78" t="str">
            <v>CAP</v>
          </cell>
          <cell r="H78" t="str">
            <v>C</v>
          </cell>
          <cell r="I78">
            <v>1994</v>
          </cell>
          <cell r="J78" t="str">
            <v>Asset Managers</v>
          </cell>
          <cell r="K78" t="str">
            <v>Recurrent</v>
          </cell>
          <cell r="M78">
            <v>10</v>
          </cell>
          <cell r="N78">
            <v>5</v>
          </cell>
          <cell r="O78">
            <v>8</v>
          </cell>
          <cell r="P78">
            <v>5</v>
          </cell>
        </row>
        <row r="79">
          <cell r="B79">
            <v>41.2</v>
          </cell>
          <cell r="C79" t="str">
            <v>Instrument Transformers</v>
          </cell>
          <cell r="D79" t="str">
            <v>High DGA ITs - 66kV and below</v>
          </cell>
          <cell r="E79" t="str">
            <v>Replacement</v>
          </cell>
          <cell r="F79" t="str">
            <v>Make budget provision for unidentified replacements based on historical replacement rates</v>
          </cell>
          <cell r="G79" t="str">
            <v>CAP</v>
          </cell>
          <cell r="H79" t="str">
            <v>C</v>
          </cell>
          <cell r="J79" t="str">
            <v>SSE</v>
          </cell>
          <cell r="K79" t="str">
            <v>Recurrent</v>
          </cell>
          <cell r="M79">
            <v>10</v>
          </cell>
          <cell r="N79">
            <v>5</v>
          </cell>
          <cell r="O79">
            <v>8</v>
          </cell>
          <cell r="P79">
            <v>5</v>
          </cell>
        </row>
        <row r="80">
          <cell r="B80">
            <v>42.1</v>
          </cell>
          <cell r="C80" t="str">
            <v>Instrument Transformers</v>
          </cell>
          <cell r="D80" t="str">
            <v>Tyree Contract 2794 (with on-line monitoring)</v>
          </cell>
          <cell r="E80" t="str">
            <v>Other</v>
          </cell>
          <cell r="F80" t="str">
            <v>Assess effectiveness and reliability of OLM</v>
          </cell>
          <cell r="G80" t="str">
            <v>CAP</v>
          </cell>
          <cell r="H80" t="str">
            <v>I</v>
          </cell>
          <cell r="I80">
            <v>2000</v>
          </cell>
          <cell r="J80" t="str">
            <v>AM/Central, AM/Northern</v>
          </cell>
          <cell r="K80" t="str">
            <v>Recurrent</v>
          </cell>
          <cell r="M80">
            <v>8</v>
          </cell>
          <cell r="N80">
            <v>5</v>
          </cell>
          <cell r="O80">
            <v>8</v>
          </cell>
          <cell r="P80">
            <v>5</v>
          </cell>
        </row>
        <row r="81">
          <cell r="B81">
            <v>42.2</v>
          </cell>
          <cell r="C81" t="str">
            <v>Instrument Transformers</v>
          </cell>
          <cell r="D81" t="str">
            <v>Tyree Contract 2794 (without on-line monitoring)</v>
          </cell>
          <cell r="E81" t="str">
            <v>Replacement</v>
          </cell>
          <cell r="F81" t="str">
            <v>Replace all of this type without on-line monitoring</v>
          </cell>
          <cell r="G81" t="str">
            <v>CAP</v>
          </cell>
          <cell r="H81" t="str">
            <v>R</v>
          </cell>
          <cell r="I81">
            <v>2000</v>
          </cell>
          <cell r="J81" t="str">
            <v>Asset Managers</v>
          </cell>
          <cell r="M81">
            <v>8</v>
          </cell>
          <cell r="N81">
            <v>5</v>
          </cell>
          <cell r="O81">
            <v>8</v>
          </cell>
          <cell r="P81">
            <v>5</v>
          </cell>
        </row>
        <row r="82">
          <cell r="B82">
            <v>42.3</v>
          </cell>
          <cell r="C82" t="str">
            <v>Instrument Transformers</v>
          </cell>
          <cell r="D82" t="str">
            <v>Tyree Contract 2794</v>
          </cell>
          <cell r="E82" t="str">
            <v>Replacement</v>
          </cell>
          <cell r="F82" t="str">
            <v>Replace all of this type</v>
          </cell>
          <cell r="G82" t="str">
            <v>CAP</v>
          </cell>
          <cell r="H82" t="str">
            <v>R</v>
          </cell>
          <cell r="I82">
            <v>2005</v>
          </cell>
          <cell r="J82" t="str">
            <v>Asset Managers</v>
          </cell>
          <cell r="K82">
            <v>2010</v>
          </cell>
          <cell r="L82" t="str">
            <v>80% certain</v>
          </cell>
          <cell r="M82">
            <v>8</v>
          </cell>
          <cell r="N82">
            <v>5</v>
          </cell>
          <cell r="O82">
            <v>8</v>
          </cell>
          <cell r="P82">
            <v>5</v>
          </cell>
        </row>
        <row r="83">
          <cell r="B83">
            <v>43.1</v>
          </cell>
          <cell r="C83" t="str">
            <v>Instrument Transformers</v>
          </cell>
          <cell r="D83" t="str">
            <v>Tyree Contract 3113 (without OLM)</v>
          </cell>
          <cell r="E83" t="str">
            <v>Other</v>
          </cell>
          <cell r="F83" t="str">
            <v>Carry out 6-monthly oil sampling</v>
          </cell>
          <cell r="G83" t="str">
            <v>CAP</v>
          </cell>
          <cell r="H83" t="str">
            <v>M</v>
          </cell>
          <cell r="I83">
            <v>2000</v>
          </cell>
          <cell r="J83" t="str">
            <v>Asset Managers</v>
          </cell>
          <cell r="K83" t="str">
            <v>Ongoing</v>
          </cell>
          <cell r="M83">
            <v>8</v>
          </cell>
          <cell r="N83">
            <v>5</v>
          </cell>
          <cell r="O83">
            <v>8</v>
          </cell>
          <cell r="P83">
            <v>5</v>
          </cell>
        </row>
        <row r="84">
          <cell r="B84">
            <v>43.2</v>
          </cell>
          <cell r="C84" t="str">
            <v>Instrument Transformers</v>
          </cell>
          <cell r="D84" t="str">
            <v>Tyree Contract 3113 (without OLM)</v>
          </cell>
          <cell r="E84" t="str">
            <v>Replacement</v>
          </cell>
          <cell r="F84" t="str">
            <v>Replace</v>
          </cell>
          <cell r="G84" t="str">
            <v>CAP</v>
          </cell>
          <cell r="H84" t="str">
            <v>R</v>
          </cell>
          <cell r="I84">
            <v>2000</v>
          </cell>
          <cell r="J84" t="str">
            <v>Asset Managers</v>
          </cell>
          <cell r="K84">
            <v>38139</v>
          </cell>
          <cell r="M84">
            <v>8</v>
          </cell>
          <cell r="N84">
            <v>5</v>
          </cell>
          <cell r="O84">
            <v>8</v>
          </cell>
          <cell r="P84">
            <v>5</v>
          </cell>
        </row>
        <row r="85">
          <cell r="B85">
            <v>43.3</v>
          </cell>
          <cell r="C85" t="str">
            <v>Instrument Transformers</v>
          </cell>
          <cell r="D85" t="str">
            <v>Tyree Contract 3113 (with OLM)</v>
          </cell>
          <cell r="E85" t="str">
            <v>Other</v>
          </cell>
          <cell r="F85" t="str">
            <v>Assess effectiveness and reliability of OLM</v>
          </cell>
          <cell r="G85" t="str">
            <v>CAP</v>
          </cell>
          <cell r="H85" t="str">
            <v>I</v>
          </cell>
          <cell r="I85">
            <v>2000</v>
          </cell>
          <cell r="J85" t="str">
            <v>AM/Central</v>
          </cell>
          <cell r="M85">
            <v>8</v>
          </cell>
          <cell r="N85">
            <v>5</v>
          </cell>
          <cell r="O85">
            <v>8</v>
          </cell>
          <cell r="P85">
            <v>5</v>
          </cell>
        </row>
        <row r="86">
          <cell r="B86">
            <v>43.4</v>
          </cell>
          <cell r="C86" t="str">
            <v>Instrument Transformers</v>
          </cell>
          <cell r="D86" t="str">
            <v>Tyree Contract 3113 (with OLM)</v>
          </cell>
          <cell r="E86" t="str">
            <v>Other</v>
          </cell>
          <cell r="F86" t="str">
            <v>Annual DGA testing?</v>
          </cell>
          <cell r="G86" t="str">
            <v>CAP</v>
          </cell>
          <cell r="H86" t="str">
            <v>I</v>
          </cell>
          <cell r="I86">
            <v>2000</v>
          </cell>
          <cell r="J86" t="str">
            <v>AM/Central</v>
          </cell>
          <cell r="M86">
            <v>8</v>
          </cell>
          <cell r="N86">
            <v>5</v>
          </cell>
          <cell r="O86">
            <v>8</v>
          </cell>
          <cell r="P86">
            <v>5</v>
          </cell>
        </row>
        <row r="87">
          <cell r="B87">
            <v>44.1</v>
          </cell>
          <cell r="C87" t="str">
            <v>Instrument Transformers</v>
          </cell>
          <cell r="D87" t="str">
            <v>Tyree Contract 2909 (without OLM)</v>
          </cell>
          <cell r="E87" t="str">
            <v>Other</v>
          </cell>
          <cell r="F87" t="str">
            <v>Assess effectiveness and reliability of OLM</v>
          </cell>
          <cell r="G87" t="str">
            <v>CAP</v>
          </cell>
          <cell r="M87">
            <v>8</v>
          </cell>
          <cell r="N87">
            <v>5</v>
          </cell>
          <cell r="O87">
            <v>8</v>
          </cell>
          <cell r="P87">
            <v>5</v>
          </cell>
        </row>
        <row r="88">
          <cell r="B88">
            <v>44.2</v>
          </cell>
          <cell r="C88" t="str">
            <v>Instrument Transformers</v>
          </cell>
          <cell r="D88" t="str">
            <v>Tyree Contract 2909 (without OLM)</v>
          </cell>
          <cell r="E88" t="str">
            <v>Replacement</v>
          </cell>
          <cell r="F88" t="str">
            <v>Replace all of this type without on-line monitoring</v>
          </cell>
          <cell r="G88" t="str">
            <v>CAP</v>
          </cell>
          <cell r="H88" t="str">
            <v>R</v>
          </cell>
          <cell r="I88">
            <v>2001</v>
          </cell>
          <cell r="J88" t="str">
            <v>Asset Managers</v>
          </cell>
          <cell r="K88" t="str">
            <v>June, 2006</v>
          </cell>
          <cell r="M88">
            <v>8</v>
          </cell>
          <cell r="N88">
            <v>5</v>
          </cell>
          <cell r="O88">
            <v>8</v>
          </cell>
          <cell r="P88">
            <v>5</v>
          </cell>
        </row>
        <row r="89">
          <cell r="B89">
            <v>45.1</v>
          </cell>
          <cell r="C89" t="str">
            <v>Instrument Transformers</v>
          </cell>
          <cell r="D89" t="str">
            <v>ASEA CUEA (X-mas Tree) CVT</v>
          </cell>
          <cell r="E89" t="str">
            <v>Replacement</v>
          </cell>
          <cell r="F89" t="str">
            <v>Replace all of this type</v>
          </cell>
          <cell r="G89" t="str">
            <v>CAP</v>
          </cell>
          <cell r="H89" t="str">
            <v>R</v>
          </cell>
          <cell r="I89">
            <v>1995</v>
          </cell>
          <cell r="J89" t="str">
            <v>Asset Managers</v>
          </cell>
          <cell r="K89">
            <v>38504</v>
          </cell>
          <cell r="M89">
            <v>8</v>
          </cell>
          <cell r="N89">
            <v>5</v>
          </cell>
          <cell r="O89">
            <v>8</v>
          </cell>
          <cell r="P89">
            <v>8</v>
          </cell>
        </row>
        <row r="90">
          <cell r="B90">
            <v>45.2</v>
          </cell>
          <cell r="C90" t="str">
            <v>Instrument Transformers</v>
          </cell>
          <cell r="D90" t="str">
            <v>Coupling Capacitors for X-mas Tress CVTs</v>
          </cell>
          <cell r="E90" t="str">
            <v>Replacement</v>
          </cell>
          <cell r="F90" t="str">
            <v>Replace all of this type</v>
          </cell>
          <cell r="G90" t="str">
            <v>CAP</v>
          </cell>
          <cell r="H90" t="str">
            <v>R</v>
          </cell>
          <cell r="I90">
            <v>1998</v>
          </cell>
          <cell r="J90" t="str">
            <v>Asset Managers</v>
          </cell>
          <cell r="K90" t="str">
            <v>June, 2005</v>
          </cell>
          <cell r="M90">
            <v>8</v>
          </cell>
          <cell r="N90">
            <v>5</v>
          </cell>
          <cell r="O90">
            <v>8</v>
          </cell>
          <cell r="P90">
            <v>8</v>
          </cell>
        </row>
        <row r="91">
          <cell r="B91">
            <v>46</v>
          </cell>
          <cell r="C91" t="str">
            <v>Instrument Transformers</v>
          </cell>
          <cell r="D91" t="str">
            <v>Under rated NUB CTs for in capacitor banks</v>
          </cell>
          <cell r="E91" t="str">
            <v>Replacement</v>
          </cell>
          <cell r="F91" t="str">
            <v>Replace with fully rated CT</v>
          </cell>
          <cell r="G91" t="str">
            <v>CAP</v>
          </cell>
          <cell r="H91" t="str">
            <v>R</v>
          </cell>
          <cell r="I91">
            <v>1995</v>
          </cell>
          <cell r="J91" t="str">
            <v>Asset Managers</v>
          </cell>
          <cell r="K91">
            <v>38504</v>
          </cell>
          <cell r="L91" t="str">
            <v>Not defined</v>
          </cell>
          <cell r="M91">
            <v>8</v>
          </cell>
          <cell r="N91">
            <v>2</v>
          </cell>
          <cell r="O91">
            <v>8</v>
          </cell>
          <cell r="P91">
            <v>0</v>
          </cell>
        </row>
        <row r="92">
          <cell r="B92">
            <v>47</v>
          </cell>
          <cell r="C92" t="str">
            <v>Other Equipment</v>
          </cell>
          <cell r="D92" t="str">
            <v>Provide alternate auxiliary supply to Avon SS</v>
          </cell>
          <cell r="E92" t="str">
            <v>Replacement</v>
          </cell>
          <cell r="F92" t="str">
            <v>Install power rated MVTs at Avon to Provide auxiliary supply</v>
          </cell>
          <cell r="G92" t="str">
            <v>CAP</v>
          </cell>
          <cell r="H92" t="str">
            <v>R</v>
          </cell>
          <cell r="I92">
            <v>2003</v>
          </cell>
          <cell r="J92" t="str">
            <v>AM/Central</v>
          </cell>
          <cell r="K92">
            <v>38504</v>
          </cell>
          <cell r="M92">
            <v>0</v>
          </cell>
          <cell r="N92">
            <v>0</v>
          </cell>
          <cell r="O92">
            <v>10</v>
          </cell>
          <cell r="P92">
            <v>8</v>
          </cell>
        </row>
        <row r="93">
          <cell r="B93">
            <v>48</v>
          </cell>
          <cell r="C93" t="str">
            <v>Ancillary Systems</v>
          </cell>
          <cell r="D93" t="str">
            <v xml:space="preserve">VT Secondary Boxes </v>
          </cell>
          <cell r="E93" t="str">
            <v>Replacement</v>
          </cell>
          <cell r="F93" t="str">
            <v>Replace De-ion CBs</v>
          </cell>
          <cell r="G93" t="str">
            <v>MOPS</v>
          </cell>
          <cell r="H93" t="str">
            <v>R</v>
          </cell>
          <cell r="I93">
            <v>2004</v>
          </cell>
          <cell r="J93" t="str">
            <v>Asset Managers</v>
          </cell>
          <cell r="K93">
            <v>38504</v>
          </cell>
          <cell r="M93">
            <v>0</v>
          </cell>
          <cell r="N93">
            <v>0</v>
          </cell>
          <cell r="O93">
            <v>5</v>
          </cell>
          <cell r="P93">
            <v>8</v>
          </cell>
        </row>
        <row r="94">
          <cell r="B94">
            <v>49</v>
          </cell>
          <cell r="C94" t="str">
            <v>Instrument Transformers</v>
          </cell>
          <cell r="D94" t="str">
            <v>Non-Standard CTs</v>
          </cell>
          <cell r="E94" t="str">
            <v>Replacement</v>
          </cell>
          <cell r="F94" t="str">
            <v>Where non-standard CTs are in service, replace if there is no reasonable contingency available</v>
          </cell>
          <cell r="G94" t="str">
            <v>CAP</v>
          </cell>
          <cell r="H94" t="str">
            <v>R</v>
          </cell>
          <cell r="I94">
            <v>1994</v>
          </cell>
          <cell r="J94" t="str">
            <v>Asset Managers</v>
          </cell>
          <cell r="K94">
            <v>38869</v>
          </cell>
          <cell r="L94" t="str">
            <v>Not defined, split</v>
          </cell>
          <cell r="M94">
            <v>0</v>
          </cell>
          <cell r="N94">
            <v>0</v>
          </cell>
          <cell r="O94">
            <v>8</v>
          </cell>
          <cell r="P94">
            <v>5</v>
          </cell>
        </row>
        <row r="95">
          <cell r="B95">
            <v>50</v>
          </cell>
          <cell r="C95" t="str">
            <v>DC Systems</v>
          </cell>
          <cell r="D95" t="str">
            <v>Substation Batteries - 50V</v>
          </cell>
          <cell r="E95" t="str">
            <v>Replacement</v>
          </cell>
          <cell r="F95" t="str">
            <v>Monitor and replace as required</v>
          </cell>
          <cell r="G95" t="str">
            <v>CAP</v>
          </cell>
          <cell r="H95" t="str">
            <v>C</v>
          </cell>
          <cell r="I95">
            <v>1994</v>
          </cell>
          <cell r="J95" t="str">
            <v>Asset Managers</v>
          </cell>
          <cell r="K95" t="str">
            <v>Recurrent</v>
          </cell>
          <cell r="M95">
            <v>0</v>
          </cell>
          <cell r="N95">
            <v>0</v>
          </cell>
          <cell r="O95">
            <v>10</v>
          </cell>
          <cell r="P95">
            <v>2</v>
          </cell>
        </row>
        <row r="96">
          <cell r="B96">
            <v>51</v>
          </cell>
          <cell r="C96" t="str">
            <v>DC Systems</v>
          </cell>
          <cell r="D96" t="str">
            <v>Substation Batteries - 110V</v>
          </cell>
          <cell r="E96" t="str">
            <v>Replacement</v>
          </cell>
          <cell r="F96" t="str">
            <v>Monitor and replace as required</v>
          </cell>
          <cell r="G96" t="str">
            <v>CAP</v>
          </cell>
          <cell r="H96" t="str">
            <v>C</v>
          </cell>
          <cell r="I96">
            <v>1994</v>
          </cell>
          <cell r="J96" t="str">
            <v>Asset Managers</v>
          </cell>
          <cell r="K96" t="str">
            <v>Recurrent</v>
          </cell>
          <cell r="M96">
            <v>0</v>
          </cell>
          <cell r="N96">
            <v>0</v>
          </cell>
          <cell r="O96">
            <v>8</v>
          </cell>
          <cell r="P96">
            <v>2</v>
          </cell>
        </row>
        <row r="97">
          <cell r="B97">
            <v>52</v>
          </cell>
          <cell r="C97" t="str">
            <v>DC Systems</v>
          </cell>
          <cell r="D97" t="str">
            <v>Substation Batteries - 240V</v>
          </cell>
          <cell r="E97" t="str">
            <v>Replacement</v>
          </cell>
          <cell r="F97" t="str">
            <v>Monitor and replace as required</v>
          </cell>
          <cell r="G97" t="str">
            <v>CAP</v>
          </cell>
          <cell r="H97" t="str">
            <v>C</v>
          </cell>
          <cell r="J97" t="str">
            <v>Asset Managers</v>
          </cell>
          <cell r="K97" t="str">
            <v>Recurrent</v>
          </cell>
          <cell r="M97">
            <v>0</v>
          </cell>
          <cell r="N97">
            <v>0</v>
          </cell>
          <cell r="O97">
            <v>8</v>
          </cell>
          <cell r="P97">
            <v>2</v>
          </cell>
        </row>
        <row r="98">
          <cell r="B98">
            <v>53</v>
          </cell>
          <cell r="C98" t="str">
            <v>DC Systems</v>
          </cell>
          <cell r="D98" t="str">
            <v>Substation Battery chargers - 50V</v>
          </cell>
          <cell r="E98" t="str">
            <v>Replacement</v>
          </cell>
          <cell r="F98" t="str">
            <v>Monitor and replace as required</v>
          </cell>
          <cell r="G98" t="str">
            <v>CAP</v>
          </cell>
          <cell r="H98" t="str">
            <v>C</v>
          </cell>
          <cell r="I98">
            <v>1998</v>
          </cell>
          <cell r="J98" t="str">
            <v>Asset Managers</v>
          </cell>
          <cell r="K98" t="str">
            <v>Recurrent</v>
          </cell>
          <cell r="M98">
            <v>0</v>
          </cell>
          <cell r="N98">
            <v>0</v>
          </cell>
          <cell r="O98">
            <v>8</v>
          </cell>
          <cell r="P98">
            <v>2</v>
          </cell>
        </row>
        <row r="99">
          <cell r="B99">
            <v>54</v>
          </cell>
          <cell r="C99" t="str">
            <v>DC Systems</v>
          </cell>
          <cell r="D99" t="str">
            <v>Substation Battery chargers - 110V</v>
          </cell>
          <cell r="E99" t="str">
            <v>Replacement</v>
          </cell>
          <cell r="F99" t="str">
            <v>Monitor and replace as required</v>
          </cell>
          <cell r="G99" t="str">
            <v>CAP</v>
          </cell>
          <cell r="H99" t="str">
            <v>C</v>
          </cell>
          <cell r="I99">
            <v>1998</v>
          </cell>
          <cell r="J99" t="str">
            <v>Asset Managers</v>
          </cell>
          <cell r="K99" t="str">
            <v>Recurrent</v>
          </cell>
          <cell r="M99">
            <v>0</v>
          </cell>
          <cell r="N99">
            <v>0</v>
          </cell>
          <cell r="O99">
            <v>8</v>
          </cell>
          <cell r="P99">
            <v>2</v>
          </cell>
        </row>
        <row r="100">
          <cell r="B100">
            <v>55</v>
          </cell>
          <cell r="C100" t="str">
            <v>DC Systems</v>
          </cell>
          <cell r="D100" t="str">
            <v>Substation Battery chargers - 240V</v>
          </cell>
          <cell r="E100" t="str">
            <v>Replacement</v>
          </cell>
          <cell r="F100" t="str">
            <v>Monitor and replace as required</v>
          </cell>
          <cell r="G100" t="str">
            <v>CAP</v>
          </cell>
          <cell r="H100" t="str">
            <v>C</v>
          </cell>
          <cell r="J100" t="str">
            <v>Asset Managers</v>
          </cell>
          <cell r="K100" t="str">
            <v>Recurrent</v>
          </cell>
          <cell r="M100">
            <v>0</v>
          </cell>
          <cell r="N100">
            <v>0</v>
          </cell>
          <cell r="O100">
            <v>8</v>
          </cell>
          <cell r="P100">
            <v>2</v>
          </cell>
        </row>
        <row r="101">
          <cell r="B101">
            <v>56</v>
          </cell>
          <cell r="C101" t="str">
            <v>Disconnectors and Earth Switches</v>
          </cell>
          <cell r="D101" t="str">
            <v>220kV and above</v>
          </cell>
          <cell r="E101" t="str">
            <v>Replacement</v>
          </cell>
          <cell r="F101" t="str">
            <v>Monitor and replace as required</v>
          </cell>
          <cell r="G101" t="str">
            <v>CAP</v>
          </cell>
          <cell r="H101" t="str">
            <v>C</v>
          </cell>
          <cell r="I101">
            <v>1997</v>
          </cell>
          <cell r="J101" t="str">
            <v>Asset Managers</v>
          </cell>
          <cell r="K101" t="str">
            <v>Recurrent</v>
          </cell>
          <cell r="M101">
            <v>5</v>
          </cell>
          <cell r="N101">
            <v>0</v>
          </cell>
          <cell r="O101">
            <v>10</v>
          </cell>
          <cell r="P101">
            <v>5</v>
          </cell>
        </row>
        <row r="102">
          <cell r="B102">
            <v>57</v>
          </cell>
          <cell r="C102" t="str">
            <v>Disconnectors and Earth Switches</v>
          </cell>
          <cell r="D102" t="str">
            <v>132kV</v>
          </cell>
          <cell r="E102" t="str">
            <v>Replacement</v>
          </cell>
          <cell r="F102" t="str">
            <v>Monitor and replace as required</v>
          </cell>
          <cell r="G102" t="str">
            <v>CAP</v>
          </cell>
          <cell r="H102" t="str">
            <v>C</v>
          </cell>
          <cell r="I102">
            <v>1997</v>
          </cell>
          <cell r="J102" t="str">
            <v>Asset Managers</v>
          </cell>
          <cell r="K102" t="str">
            <v>Recurrent</v>
          </cell>
          <cell r="M102">
            <v>5</v>
          </cell>
          <cell r="N102">
            <v>0</v>
          </cell>
          <cell r="O102">
            <v>10</v>
          </cell>
          <cell r="P102">
            <v>5</v>
          </cell>
        </row>
        <row r="103">
          <cell r="B103">
            <v>58</v>
          </cell>
          <cell r="C103" t="str">
            <v>Disconnectors and Earth Switches</v>
          </cell>
          <cell r="D103" t="str">
            <v>66kV and below</v>
          </cell>
          <cell r="E103" t="str">
            <v>Replacement</v>
          </cell>
          <cell r="F103" t="str">
            <v>Monitor and replace as required</v>
          </cell>
          <cell r="G103" t="str">
            <v>CAP</v>
          </cell>
          <cell r="H103" t="str">
            <v>C</v>
          </cell>
          <cell r="I103">
            <v>1997</v>
          </cell>
          <cell r="J103" t="str">
            <v>Asset Managers</v>
          </cell>
          <cell r="K103" t="str">
            <v>Recurrent</v>
          </cell>
          <cell r="M103">
            <v>5</v>
          </cell>
          <cell r="N103">
            <v>0</v>
          </cell>
          <cell r="O103">
            <v>10</v>
          </cell>
          <cell r="P103">
            <v>5</v>
          </cell>
        </row>
        <row r="104">
          <cell r="B104">
            <v>59</v>
          </cell>
          <cell r="C104" t="str">
            <v>GIS</v>
          </cell>
          <cell r="D104" t="str">
            <v>Beaconsfield</v>
          </cell>
          <cell r="E104" t="str">
            <v>Other</v>
          </cell>
          <cell r="F104" t="str">
            <v>Review options beyond 2006</v>
          </cell>
          <cell r="G104" t="str">
            <v>Ops</v>
          </cell>
          <cell r="H104" t="str">
            <v>I</v>
          </cell>
          <cell r="I104">
            <v>2003</v>
          </cell>
          <cell r="J104" t="str">
            <v>M/AP</v>
          </cell>
          <cell r="K104">
            <v>38687</v>
          </cell>
          <cell r="M104">
            <v>0</v>
          </cell>
          <cell r="N104">
            <v>0</v>
          </cell>
          <cell r="O104">
            <v>8</v>
          </cell>
          <cell r="P104">
            <v>10</v>
          </cell>
        </row>
        <row r="105">
          <cell r="B105">
            <v>60</v>
          </cell>
          <cell r="C105" t="str">
            <v>GIS</v>
          </cell>
          <cell r="D105" t="str">
            <v>Beaconsfield</v>
          </cell>
          <cell r="E105" t="str">
            <v>Replacement</v>
          </cell>
          <cell r="F105" t="str">
            <v>Install conventional CB on No.1 Reactor</v>
          </cell>
          <cell r="G105" t="str">
            <v>CAP</v>
          </cell>
          <cell r="H105" t="str">
            <v>R</v>
          </cell>
          <cell r="I105">
            <v>2004</v>
          </cell>
          <cell r="J105" t="str">
            <v>AM/Central</v>
          </cell>
          <cell r="K105">
            <v>38504</v>
          </cell>
          <cell r="M105">
            <v>0</v>
          </cell>
          <cell r="N105">
            <v>2</v>
          </cell>
          <cell r="O105">
            <v>10</v>
          </cell>
          <cell r="P105">
            <v>10</v>
          </cell>
        </row>
        <row r="106">
          <cell r="B106">
            <v>61</v>
          </cell>
          <cell r="C106" t="str">
            <v>Environment</v>
          </cell>
          <cell r="D106" t="str">
            <v>PCB Disposal</v>
          </cell>
          <cell r="E106" t="str">
            <v>Replacement</v>
          </cell>
          <cell r="F106" t="str">
            <v>Remove all scheduled PCB contaminated from in-service equipment</v>
          </cell>
          <cell r="G106" t="str">
            <v>CAP</v>
          </cell>
          <cell r="H106" t="str">
            <v>R</v>
          </cell>
          <cell r="I106">
            <v>2003</v>
          </cell>
          <cell r="J106" t="str">
            <v>Asset Managers</v>
          </cell>
          <cell r="K106">
            <v>40179</v>
          </cell>
          <cell r="M106">
            <v>2</v>
          </cell>
          <cell r="N106">
            <v>10</v>
          </cell>
          <cell r="O106">
            <v>0</v>
          </cell>
          <cell r="P106">
            <v>8</v>
          </cell>
        </row>
        <row r="107">
          <cell r="B107">
            <v>62</v>
          </cell>
          <cell r="C107" t="str">
            <v>Surge Diverters</v>
          </cell>
          <cell r="D107" t="str">
            <v>Gapped Type (pre 1965) - 220kV and above</v>
          </cell>
          <cell r="E107" t="str">
            <v>Replacement</v>
          </cell>
          <cell r="F107" t="str">
            <v>Replace</v>
          </cell>
          <cell r="G107" t="str">
            <v>MOPS</v>
          </cell>
          <cell r="H107" t="str">
            <v>R</v>
          </cell>
          <cell r="I107">
            <v>2000</v>
          </cell>
          <cell r="J107" t="str">
            <v>Asset Managers</v>
          </cell>
          <cell r="K107" t="str">
            <v>June, 2005</v>
          </cell>
          <cell r="M107">
            <v>8</v>
          </cell>
          <cell r="N107">
            <v>0</v>
          </cell>
          <cell r="O107">
            <v>8</v>
          </cell>
          <cell r="P107">
            <v>0</v>
          </cell>
        </row>
        <row r="108">
          <cell r="B108">
            <v>63</v>
          </cell>
          <cell r="C108" t="str">
            <v>Surge Diverters</v>
          </cell>
          <cell r="D108" t="str">
            <v>Gapped Type (pre 1965) - 132kV</v>
          </cell>
          <cell r="E108" t="str">
            <v>Replacement</v>
          </cell>
          <cell r="F108" t="str">
            <v>Replace</v>
          </cell>
          <cell r="G108" t="str">
            <v>MOPS</v>
          </cell>
          <cell r="H108" t="str">
            <v>R</v>
          </cell>
          <cell r="I108">
            <v>2000</v>
          </cell>
          <cell r="J108" t="str">
            <v>Asset Managers</v>
          </cell>
          <cell r="K108" t="str">
            <v>June, 2005</v>
          </cell>
          <cell r="M108">
            <v>8</v>
          </cell>
          <cell r="N108">
            <v>0</v>
          </cell>
          <cell r="O108">
            <v>8</v>
          </cell>
          <cell r="P108">
            <v>0</v>
          </cell>
        </row>
        <row r="109">
          <cell r="B109">
            <v>64</v>
          </cell>
          <cell r="C109" t="str">
            <v>Surge Diverters</v>
          </cell>
          <cell r="D109" t="str">
            <v>Gapped Type (pre 1965) - 66kV</v>
          </cell>
          <cell r="E109" t="str">
            <v>Replacement</v>
          </cell>
          <cell r="F109" t="str">
            <v>Replace</v>
          </cell>
          <cell r="G109" t="str">
            <v>MOPS</v>
          </cell>
          <cell r="H109" t="str">
            <v>R</v>
          </cell>
          <cell r="I109">
            <v>2000</v>
          </cell>
          <cell r="J109" t="str">
            <v>Asset Managers</v>
          </cell>
          <cell r="K109" t="str">
            <v>June, 2005</v>
          </cell>
          <cell r="M109">
            <v>8</v>
          </cell>
          <cell r="N109">
            <v>0</v>
          </cell>
          <cell r="O109">
            <v>8</v>
          </cell>
          <cell r="P109">
            <v>0</v>
          </cell>
        </row>
        <row r="110">
          <cell r="B110">
            <v>65</v>
          </cell>
          <cell r="C110" t="str">
            <v>Surge Diverters</v>
          </cell>
          <cell r="D110" t="str">
            <v>Gapped Type (post 1965) - 220kV and above</v>
          </cell>
          <cell r="E110" t="str">
            <v>Replacement</v>
          </cell>
          <cell r="F110" t="str">
            <v>Replace</v>
          </cell>
          <cell r="G110" t="str">
            <v>MOPS</v>
          </cell>
          <cell r="H110" t="str">
            <v>R</v>
          </cell>
          <cell r="I110">
            <v>2002</v>
          </cell>
          <cell r="J110" t="str">
            <v>Asset Managers</v>
          </cell>
          <cell r="K110">
            <v>40330</v>
          </cell>
          <cell r="M110">
            <v>8</v>
          </cell>
          <cell r="N110">
            <v>0</v>
          </cell>
          <cell r="O110">
            <v>8</v>
          </cell>
          <cell r="P110">
            <v>0</v>
          </cell>
        </row>
        <row r="111">
          <cell r="B111">
            <v>66</v>
          </cell>
          <cell r="C111" t="str">
            <v>Surge Diverters</v>
          </cell>
          <cell r="D111" t="str">
            <v>Gapped Type (post 1965) - 132kV</v>
          </cell>
          <cell r="E111" t="str">
            <v>Replacement</v>
          </cell>
          <cell r="F111" t="str">
            <v>Replace</v>
          </cell>
          <cell r="G111" t="str">
            <v>MOPS</v>
          </cell>
          <cell r="H111" t="str">
            <v>R</v>
          </cell>
          <cell r="I111">
            <v>2002</v>
          </cell>
          <cell r="J111" t="str">
            <v>Asset Managers</v>
          </cell>
          <cell r="K111">
            <v>40330</v>
          </cell>
          <cell r="M111">
            <v>8</v>
          </cell>
          <cell r="N111">
            <v>0</v>
          </cell>
          <cell r="O111">
            <v>8</v>
          </cell>
          <cell r="P111">
            <v>0</v>
          </cell>
        </row>
        <row r="112">
          <cell r="B112">
            <v>67</v>
          </cell>
          <cell r="C112" t="str">
            <v>Surge Diverters</v>
          </cell>
          <cell r="D112" t="str">
            <v>Gapped Type (post 1965) - 66kV and below</v>
          </cell>
          <cell r="E112" t="str">
            <v>Replacement</v>
          </cell>
          <cell r="F112" t="str">
            <v>Replace</v>
          </cell>
          <cell r="G112" t="str">
            <v>MOPS</v>
          </cell>
          <cell r="H112" t="str">
            <v>R</v>
          </cell>
          <cell r="I112">
            <v>2002</v>
          </cell>
          <cell r="J112" t="str">
            <v>Asset Managers</v>
          </cell>
          <cell r="K112">
            <v>40330</v>
          </cell>
          <cell r="M112">
            <v>8</v>
          </cell>
          <cell r="N112">
            <v>0</v>
          </cell>
          <cell r="O112">
            <v>8</v>
          </cell>
          <cell r="P112">
            <v>0</v>
          </cell>
        </row>
        <row r="113">
          <cell r="B113">
            <v>68</v>
          </cell>
          <cell r="C113" t="str">
            <v>Reactive Plant</v>
          </cell>
          <cell r="D113" t="str">
            <v>Capacitor</v>
          </cell>
          <cell r="E113" t="str">
            <v>Replacement</v>
          </cell>
          <cell r="F113" t="str">
            <v>Monitor and replace as required</v>
          </cell>
          <cell r="G113" t="str">
            <v>CAP</v>
          </cell>
          <cell r="H113" t="str">
            <v>C</v>
          </cell>
          <cell r="I113">
            <v>2000</v>
          </cell>
          <cell r="J113" t="str">
            <v>Asset Managers</v>
          </cell>
          <cell r="K113" t="str">
            <v>Recurrent</v>
          </cell>
          <cell r="M113">
            <v>2</v>
          </cell>
          <cell r="N113">
            <v>2</v>
          </cell>
          <cell r="O113">
            <v>8</v>
          </cell>
          <cell r="P113">
            <v>10</v>
          </cell>
        </row>
        <row r="114">
          <cell r="B114">
            <v>69.099999999999994</v>
          </cell>
          <cell r="C114" t="str">
            <v>Buildings</v>
          </cell>
          <cell r="D114" t="str">
            <v>Pre- 1975 Buildings</v>
          </cell>
          <cell r="E114" t="str">
            <v>Other</v>
          </cell>
          <cell r="F114" t="str">
            <v>Formal building inspection to be carried out since 1990</v>
          </cell>
          <cell r="G114" t="str">
            <v>Ops</v>
          </cell>
          <cell r="H114" t="str">
            <v>I</v>
          </cell>
          <cell r="I114">
            <v>1998</v>
          </cell>
          <cell r="J114" t="str">
            <v>Asset Managers</v>
          </cell>
          <cell r="K114">
            <v>38322</v>
          </cell>
        </row>
        <row r="115">
          <cell r="B115">
            <v>69.2</v>
          </cell>
          <cell r="C115" t="str">
            <v>Buildings</v>
          </cell>
          <cell r="D115" t="str">
            <v>Building Defects</v>
          </cell>
          <cell r="E115" t="str">
            <v>Other</v>
          </cell>
          <cell r="F115" t="str">
            <v>Regional Business plans to make provision for maintenance</v>
          </cell>
          <cell r="G115" t="str">
            <v>MOPS</v>
          </cell>
          <cell r="H115" t="str">
            <v>c</v>
          </cell>
          <cell r="I115">
            <v>1998</v>
          </cell>
          <cell r="J115" t="str">
            <v>Asset Managers</v>
          </cell>
          <cell r="K115" t="str">
            <v>Recurrent</v>
          </cell>
          <cell r="M115">
            <v>5</v>
          </cell>
          <cell r="N115">
            <v>2</v>
          </cell>
          <cell r="O115">
            <v>0</v>
          </cell>
          <cell r="P115">
            <v>2</v>
          </cell>
        </row>
        <row r="116">
          <cell r="B116">
            <v>69.3</v>
          </cell>
          <cell r="C116" t="str">
            <v>Buildings</v>
          </cell>
          <cell r="D116" t="str">
            <v>Building Improvements</v>
          </cell>
          <cell r="E116" t="str">
            <v>Other</v>
          </cell>
          <cell r="F116" t="str">
            <v>Regional Buisness plans to make provision for building improvements</v>
          </cell>
          <cell r="G116" t="str">
            <v>CAP</v>
          </cell>
          <cell r="H116" t="str">
            <v>c</v>
          </cell>
          <cell r="I116">
            <v>2004</v>
          </cell>
          <cell r="J116" t="str">
            <v>Asset Managers</v>
          </cell>
          <cell r="K116" t="str">
            <v>recurrent</v>
          </cell>
        </row>
        <row r="117">
          <cell r="B117">
            <v>70.099999999999994</v>
          </cell>
          <cell r="C117" t="str">
            <v>Buildings</v>
          </cell>
          <cell r="D117" t="str">
            <v>Energy Efficiency (220kV sites and above)</v>
          </cell>
          <cell r="E117" t="str">
            <v>Other</v>
          </cell>
          <cell r="F117" t="str">
            <v>Carry out energy audit and implement approved recommendations</v>
          </cell>
          <cell r="G117" t="str">
            <v>Ops</v>
          </cell>
          <cell r="H117" t="str">
            <v>I,A</v>
          </cell>
          <cell r="I117">
            <v>2003</v>
          </cell>
          <cell r="J117" t="str">
            <v>Asset Managers</v>
          </cell>
          <cell r="K117" t="str">
            <v>December, 2003, June 2004</v>
          </cell>
          <cell r="L117" t="str">
            <v>Split</v>
          </cell>
        </row>
        <row r="118">
          <cell r="B118">
            <v>70.2</v>
          </cell>
          <cell r="C118" t="str">
            <v>Buildings</v>
          </cell>
          <cell r="D118" t="str">
            <v>Energy Efficiency (sites 132kV and below)</v>
          </cell>
          <cell r="E118" t="str">
            <v>Other</v>
          </cell>
          <cell r="F118" t="str">
            <v>Carry out energy audit and implement approved recommendations</v>
          </cell>
          <cell r="G118" t="str">
            <v>Ops</v>
          </cell>
          <cell r="H118" t="str">
            <v>I,A</v>
          </cell>
          <cell r="I118">
            <v>2003</v>
          </cell>
          <cell r="J118" t="str">
            <v>Asset Managers</v>
          </cell>
          <cell r="K118" t="str">
            <v>June, 2004, December 2004</v>
          </cell>
          <cell r="L118" t="str">
            <v>Split</v>
          </cell>
          <cell r="M118" t="str">
            <v>Assess indivually</v>
          </cell>
        </row>
        <row r="119">
          <cell r="B119">
            <v>71.099999999999994</v>
          </cell>
          <cell r="C119" t="str">
            <v>Fire</v>
          </cell>
          <cell r="D119" t="str">
            <v>Fire Detection and Protection Systems</v>
          </cell>
          <cell r="E119" t="str">
            <v>Other</v>
          </cell>
          <cell r="F119" t="str">
            <v>Regional Business plans to make provision for any installation or replacement to fire detection and protection systems in accordance with the Fire Protection Policies and procedures manual</v>
          </cell>
          <cell r="G119" t="str">
            <v>MOPS</v>
          </cell>
          <cell r="H119" t="str">
            <v>C</v>
          </cell>
          <cell r="I119">
            <v>1998</v>
          </cell>
          <cell r="J119" t="str">
            <v>Asset Managers</v>
          </cell>
          <cell r="K119" t="str">
            <v>Recurrent</v>
          </cell>
          <cell r="M119" t="str">
            <v>Assess indivually</v>
          </cell>
        </row>
        <row r="120">
          <cell r="B120">
            <v>71.2</v>
          </cell>
          <cell r="C120" t="str">
            <v>Fire</v>
          </cell>
          <cell r="D120" t="str">
            <v>Fire Detection and Protection Systems</v>
          </cell>
          <cell r="E120" t="str">
            <v>Upgrade</v>
          </cell>
          <cell r="F120" t="str">
            <v>Install VESDA Systems</v>
          </cell>
          <cell r="G120" t="str">
            <v>CAP</v>
          </cell>
          <cell r="H120" t="str">
            <v>R</v>
          </cell>
        </row>
        <row r="121">
          <cell r="B121">
            <v>72.099999999999994</v>
          </cell>
          <cell r="C121" t="str">
            <v>Fire</v>
          </cell>
          <cell r="D121" t="str">
            <v>Automatic Fire Protection Schemes for Power transformers</v>
          </cell>
          <cell r="E121" t="str">
            <v>Other</v>
          </cell>
          <cell r="F121" t="str">
            <v>Regional Business plans to make provision for any installation or replacement to fire detection and protection systems in accordance with the Fire Protection Policies and procedures manual</v>
          </cell>
          <cell r="G121" t="str">
            <v>MOPS</v>
          </cell>
          <cell r="H121" t="str">
            <v>C</v>
          </cell>
          <cell r="I121">
            <v>1998</v>
          </cell>
          <cell r="J121" t="str">
            <v>Asset Managers</v>
          </cell>
          <cell r="K121">
            <v>38504</v>
          </cell>
          <cell r="M121" t="str">
            <v>Assess indivually</v>
          </cell>
        </row>
        <row r="122">
          <cell r="B122">
            <v>72.2</v>
          </cell>
          <cell r="C122" t="str">
            <v>Fire</v>
          </cell>
          <cell r="D122" t="str">
            <v>Automatic Fire Protection Schemes for Power transformers</v>
          </cell>
          <cell r="E122" t="str">
            <v>Other</v>
          </cell>
          <cell r="F122" t="str">
            <v>Decommission deluge systems not required as and when maintenance costs become significant.</v>
          </cell>
          <cell r="G122" t="str">
            <v>Ops</v>
          </cell>
          <cell r="H122" t="str">
            <v>C</v>
          </cell>
          <cell r="I122">
            <v>1998</v>
          </cell>
          <cell r="J122" t="str">
            <v>Asset Managers</v>
          </cell>
          <cell r="K122">
            <v>38504</v>
          </cell>
          <cell r="M122">
            <v>0</v>
          </cell>
          <cell r="N122">
            <v>0</v>
          </cell>
          <cell r="O122">
            <v>0</v>
          </cell>
          <cell r="P122">
            <v>10</v>
          </cell>
        </row>
        <row r="123">
          <cell r="B123">
            <v>73</v>
          </cell>
          <cell r="C123" t="str">
            <v>Other Equipment</v>
          </cell>
          <cell r="D123" t="str">
            <v>General</v>
          </cell>
          <cell r="E123" t="str">
            <v>Other</v>
          </cell>
          <cell r="F123" t="str">
            <v>Monitor and replace as required</v>
          </cell>
          <cell r="G123" t="str">
            <v>MOPS</v>
          </cell>
          <cell r="H123" t="str">
            <v>C</v>
          </cell>
          <cell r="I123">
            <v>1998</v>
          </cell>
          <cell r="J123" t="str">
            <v>Asset Managers</v>
          </cell>
          <cell r="K123" t="str">
            <v>recurrent</v>
          </cell>
          <cell r="M123" t="str">
            <v>Assess indivually</v>
          </cell>
        </row>
        <row r="124">
          <cell r="B124">
            <v>74</v>
          </cell>
          <cell r="C124" t="str">
            <v>Environment</v>
          </cell>
          <cell r="D124" t="str">
            <v>Transformer Bunds</v>
          </cell>
          <cell r="E124" t="str">
            <v>Other</v>
          </cell>
          <cell r="F124" t="str">
            <v>Inspect and reseal all bunds where sealing is not satisfactory</v>
          </cell>
          <cell r="G124" t="str">
            <v>MOPS</v>
          </cell>
          <cell r="H124" t="str">
            <v>C</v>
          </cell>
          <cell r="I124">
            <v>2004</v>
          </cell>
          <cell r="J124" t="str">
            <v>Asset Managers</v>
          </cell>
          <cell r="K124">
            <v>38869</v>
          </cell>
          <cell r="M124">
            <v>0</v>
          </cell>
          <cell r="N124">
            <v>10</v>
          </cell>
          <cell r="O124">
            <v>0</v>
          </cell>
          <cell r="P124">
            <v>10</v>
          </cell>
        </row>
        <row r="125">
          <cell r="B125">
            <v>75</v>
          </cell>
          <cell r="C125" t="str">
            <v>Circuit Breakers</v>
          </cell>
          <cell r="D125" t="str">
            <v>POW Circuit Breakers</v>
          </cell>
          <cell r="E125" t="str">
            <v>Replacement</v>
          </cell>
          <cell r="F125" t="str">
            <v>Install Point on Wave CBs</v>
          </cell>
          <cell r="G125" t="str">
            <v>CAP</v>
          </cell>
          <cell r="H125" t="str">
            <v>A</v>
          </cell>
          <cell r="I125">
            <v>1998</v>
          </cell>
          <cell r="J125" t="str">
            <v>Asset Managers</v>
          </cell>
          <cell r="K125" t="str">
            <v>June , 2005</v>
          </cell>
          <cell r="M125">
            <v>0</v>
          </cell>
          <cell r="N125">
            <v>0</v>
          </cell>
          <cell r="O125">
            <v>8</v>
          </cell>
          <cell r="P125">
            <v>10</v>
          </cell>
        </row>
        <row r="126">
          <cell r="B126">
            <v>76</v>
          </cell>
          <cell r="C126" t="str">
            <v>Reactive Plant</v>
          </cell>
          <cell r="D126" t="str">
            <v>Sydney South Syn Cons</v>
          </cell>
          <cell r="E126" t="str">
            <v>Other</v>
          </cell>
          <cell r="F126" t="str">
            <v>Retire on commissioning of Sydney South SVC</v>
          </cell>
          <cell r="G126" t="str">
            <v>Ops</v>
          </cell>
          <cell r="H126" t="str">
            <v>C</v>
          </cell>
          <cell r="I126">
            <v>1998</v>
          </cell>
          <cell r="J126" t="str">
            <v>Asset Managers</v>
          </cell>
          <cell r="K126" t="str">
            <v>within 12 months of SYW SVC</v>
          </cell>
          <cell r="M126">
            <v>5</v>
          </cell>
          <cell r="N126">
            <v>2</v>
          </cell>
          <cell r="O126">
            <v>10</v>
          </cell>
          <cell r="P126">
            <v>10</v>
          </cell>
        </row>
        <row r="127">
          <cell r="B127">
            <v>77</v>
          </cell>
          <cell r="C127" t="str">
            <v>Shunt Capacitor Banks</v>
          </cell>
          <cell r="D127" t="str">
            <v>Concrete Pads</v>
          </cell>
          <cell r="E127" t="str">
            <v>Other</v>
          </cell>
          <cell r="F127" t="str">
            <v xml:space="preserve">Identify Capacitor banks with excessive weed growth </v>
          </cell>
          <cell r="G127" t="str">
            <v>Ops</v>
          </cell>
          <cell r="H127" t="str">
            <v>I</v>
          </cell>
          <cell r="I127">
            <v>2001</v>
          </cell>
          <cell r="J127" t="str">
            <v>Asset Managers</v>
          </cell>
          <cell r="K127">
            <v>38504</v>
          </cell>
          <cell r="M127">
            <v>2</v>
          </cell>
          <cell r="N127">
            <v>2</v>
          </cell>
          <cell r="O127">
            <v>8</v>
          </cell>
          <cell r="P127">
            <v>5</v>
          </cell>
        </row>
        <row r="128">
          <cell r="B128">
            <v>77.099999999999994</v>
          </cell>
          <cell r="C128" t="str">
            <v>Shunt Capacitor Banks</v>
          </cell>
          <cell r="D128" t="str">
            <v>Concrete Pads</v>
          </cell>
          <cell r="E128" t="str">
            <v>Replacement</v>
          </cell>
          <cell r="F128" t="str">
            <v>Re-surface capacitor banks as required</v>
          </cell>
          <cell r="G128" t="str">
            <v>MOPS</v>
          </cell>
          <cell r="H128" t="str">
            <v>C</v>
          </cell>
          <cell r="I128">
            <v>2001</v>
          </cell>
          <cell r="J128" t="str">
            <v>Asset Managers</v>
          </cell>
          <cell r="K128">
            <v>39965</v>
          </cell>
          <cell r="M128">
            <v>2</v>
          </cell>
          <cell r="N128">
            <v>2</v>
          </cell>
          <cell r="O128">
            <v>8</v>
          </cell>
          <cell r="P128">
            <v>8</v>
          </cell>
        </row>
        <row r="129">
          <cell r="B129">
            <v>78</v>
          </cell>
          <cell r="C129" t="str">
            <v>Condition Monitoring</v>
          </cell>
          <cell r="D129" t="str">
            <v>Dissolved Gas in Oil</v>
          </cell>
          <cell r="E129" t="str">
            <v>Other</v>
          </cell>
          <cell r="F129" t="str">
            <v>Install DGA monitors on transformers nominated in the Condition Monitoring Working Group Report (Recommendation 5.)</v>
          </cell>
          <cell r="G129" t="str">
            <v>CAP</v>
          </cell>
          <cell r="H129" t="str">
            <v>A</v>
          </cell>
          <cell r="I129">
            <v>2003</v>
          </cell>
          <cell r="J129" t="str">
            <v>Asset Managers</v>
          </cell>
          <cell r="K129">
            <v>38504</v>
          </cell>
          <cell r="L129" t="str">
            <v>List in Doc, - 3 categories</v>
          </cell>
          <cell r="M129">
            <v>0</v>
          </cell>
          <cell r="N129">
            <v>0</v>
          </cell>
          <cell r="O129">
            <v>10</v>
          </cell>
          <cell r="P129">
            <v>10</v>
          </cell>
        </row>
        <row r="130">
          <cell r="B130">
            <v>79</v>
          </cell>
          <cell r="C130" t="str">
            <v>Condition Monitoring</v>
          </cell>
          <cell r="D130" t="str">
            <v>Dissolved Gas in Oil</v>
          </cell>
          <cell r="E130" t="str">
            <v>Other</v>
          </cell>
          <cell r="F130" t="str">
            <v>Upgrade  to Calisto type</v>
          </cell>
          <cell r="G130" t="str">
            <v>CAP</v>
          </cell>
          <cell r="I130">
            <v>2003</v>
          </cell>
          <cell r="J130" t="str">
            <v>Asset Managers</v>
          </cell>
          <cell r="K130">
            <v>38504</v>
          </cell>
          <cell r="M130">
            <v>0</v>
          </cell>
          <cell r="N130">
            <v>0</v>
          </cell>
          <cell r="O130">
            <v>10</v>
          </cell>
          <cell r="P130">
            <v>10</v>
          </cell>
        </row>
        <row r="131">
          <cell r="B131">
            <v>80</v>
          </cell>
          <cell r="C131" t="str">
            <v>Condition Monitoring</v>
          </cell>
          <cell r="D131" t="str">
            <v>Dissolved Gas in Oil</v>
          </cell>
          <cell r="E131" t="str">
            <v>Other</v>
          </cell>
          <cell r="F131" t="str">
            <v>Move to Oil circulation path</v>
          </cell>
          <cell r="G131" t="str">
            <v>MOPS</v>
          </cell>
          <cell r="I131">
            <v>2003</v>
          </cell>
          <cell r="J131" t="str">
            <v>Asset Managers</v>
          </cell>
          <cell r="K131">
            <v>38869</v>
          </cell>
          <cell r="M131">
            <v>0</v>
          </cell>
          <cell r="N131">
            <v>0</v>
          </cell>
          <cell r="O131">
            <v>10</v>
          </cell>
          <cell r="P131">
            <v>10</v>
          </cell>
        </row>
        <row r="132">
          <cell r="B132">
            <v>81</v>
          </cell>
          <cell r="C132" t="str">
            <v>Condition Monitoring</v>
          </cell>
          <cell r="D132" t="str">
            <v>Moisture in Oil</v>
          </cell>
          <cell r="E132" t="str">
            <v>Other</v>
          </cell>
          <cell r="F132" t="str">
            <v>Install online moisture monitors to  transformers nominated in the Condition Monitoring working group Report (Recommendation 10)</v>
          </cell>
          <cell r="G132" t="str">
            <v>CAP</v>
          </cell>
          <cell r="H132" t="str">
            <v>R</v>
          </cell>
          <cell r="I132">
            <v>2003</v>
          </cell>
          <cell r="J132" t="str">
            <v>Asset Managers</v>
          </cell>
          <cell r="K132">
            <v>38504</v>
          </cell>
          <cell r="M132">
            <v>0</v>
          </cell>
          <cell r="N132">
            <v>0</v>
          </cell>
          <cell r="O132">
            <v>10</v>
          </cell>
          <cell r="P132">
            <v>10</v>
          </cell>
        </row>
        <row r="133">
          <cell r="B133">
            <v>82.1</v>
          </cell>
          <cell r="C133" t="str">
            <v>Condition Monitoring</v>
          </cell>
          <cell r="D133" t="str">
            <v>Tapchanger Monitors</v>
          </cell>
          <cell r="E133" t="str">
            <v>Other</v>
          </cell>
          <cell r="F133" t="str">
            <v>Install tapchanger monitors to specific Reinhausen Tapchangers nominated in the Condition Monitoring Working Group Report (Recommendation 13)</v>
          </cell>
          <cell r="G133" t="str">
            <v>CAP</v>
          </cell>
          <cell r="H133" t="str">
            <v>R</v>
          </cell>
          <cell r="I133">
            <v>2003</v>
          </cell>
          <cell r="J133" t="str">
            <v>Asset Managers</v>
          </cell>
          <cell r="K133">
            <v>39234</v>
          </cell>
          <cell r="M133">
            <v>2</v>
          </cell>
          <cell r="N133">
            <v>2</v>
          </cell>
          <cell r="O133">
            <v>10</v>
          </cell>
          <cell r="P133">
            <v>8</v>
          </cell>
        </row>
        <row r="134">
          <cell r="B134">
            <v>82.2</v>
          </cell>
          <cell r="C134" t="str">
            <v>Condition Monitoring</v>
          </cell>
          <cell r="D134" t="str">
            <v>Tapchanger Monitors</v>
          </cell>
          <cell r="E134" t="str">
            <v>Other</v>
          </cell>
          <cell r="F134" t="str">
            <v>Review effectiveness of existing tapchanger monitors and consider further installation of tapchanger monitors on transformers identified in the Condition Working Group Report (Recommendation 13)</v>
          </cell>
          <cell r="G134" t="str">
            <v>Ops</v>
          </cell>
          <cell r="H134" t="str">
            <v>I</v>
          </cell>
          <cell r="I134">
            <v>2003</v>
          </cell>
          <cell r="J134" t="str">
            <v>SSE</v>
          </cell>
          <cell r="K134">
            <v>38322</v>
          </cell>
          <cell r="M134">
            <v>2</v>
          </cell>
          <cell r="N134">
            <v>2</v>
          </cell>
          <cell r="O134">
            <v>10</v>
          </cell>
          <cell r="P134">
            <v>8</v>
          </cell>
        </row>
        <row r="135">
          <cell r="B135">
            <v>82.3</v>
          </cell>
          <cell r="C135" t="str">
            <v>Condition Monitoring</v>
          </cell>
          <cell r="D135" t="str">
            <v>Tapchanger Monitors</v>
          </cell>
          <cell r="E135" t="str">
            <v>Other</v>
          </cell>
          <cell r="F135" t="str">
            <v>Install Reinhausen Tapchanger Monitors to transformers identified above</v>
          </cell>
          <cell r="G135" t="str">
            <v>CAP</v>
          </cell>
          <cell r="H135" t="str">
            <v>C</v>
          </cell>
          <cell r="I135">
            <v>2003</v>
          </cell>
          <cell r="J135" t="str">
            <v>Asset Managers</v>
          </cell>
          <cell r="K135">
            <v>39965</v>
          </cell>
          <cell r="M135">
            <v>2</v>
          </cell>
          <cell r="N135">
            <v>2</v>
          </cell>
          <cell r="O135">
            <v>10</v>
          </cell>
          <cell r="P135">
            <v>8</v>
          </cell>
        </row>
        <row r="136">
          <cell r="B136">
            <v>83</v>
          </cell>
          <cell r="C136" t="str">
            <v>Condition Monitoring</v>
          </cell>
          <cell r="D136" t="str">
            <v>CT  DDF Monitors</v>
          </cell>
          <cell r="E136" t="str">
            <v>Other</v>
          </cell>
          <cell r="F136" t="str">
            <v>Resolve Reliability Concerns for Powerlink DDF monitoring system</v>
          </cell>
          <cell r="G136" t="str">
            <v>Ops</v>
          </cell>
          <cell r="H136" t="str">
            <v>I</v>
          </cell>
          <cell r="I136">
            <v>2003</v>
          </cell>
          <cell r="J136" t="str">
            <v>AM/Northern</v>
          </cell>
          <cell r="K136">
            <v>38504</v>
          </cell>
          <cell r="L136" t="str">
            <v>No date</v>
          </cell>
          <cell r="M136">
            <v>0</v>
          </cell>
          <cell r="N136">
            <v>0</v>
          </cell>
          <cell r="O136">
            <v>10</v>
          </cell>
          <cell r="P136">
            <v>10</v>
          </cell>
        </row>
        <row r="137">
          <cell r="B137">
            <v>84.1</v>
          </cell>
          <cell r="C137" t="str">
            <v>Condition Monitoring</v>
          </cell>
          <cell r="D137" t="str">
            <v>CT  DDF Monitors</v>
          </cell>
          <cell r="E137" t="str">
            <v>Other</v>
          </cell>
          <cell r="F137" t="str">
            <v>Purchase, install AVO SOS system</v>
          </cell>
          <cell r="G137" t="str">
            <v>CAP</v>
          </cell>
          <cell r="H137" t="str">
            <v>I</v>
          </cell>
          <cell r="I137">
            <v>2003</v>
          </cell>
          <cell r="J137" t="str">
            <v>AM/Central</v>
          </cell>
          <cell r="K137">
            <v>38139</v>
          </cell>
          <cell r="M137">
            <v>0</v>
          </cell>
          <cell r="N137">
            <v>0</v>
          </cell>
          <cell r="O137">
            <v>10</v>
          </cell>
          <cell r="P137">
            <v>10</v>
          </cell>
        </row>
        <row r="138">
          <cell r="B138">
            <v>84.2</v>
          </cell>
          <cell r="C138" t="str">
            <v>Condition Monitoring</v>
          </cell>
          <cell r="D138" t="str">
            <v>CT  DDF Monitors</v>
          </cell>
          <cell r="E138" t="str">
            <v>Other</v>
          </cell>
          <cell r="F138" t="str">
            <v>Evaluate performance of AVO SOS system</v>
          </cell>
          <cell r="G138" t="str">
            <v>Ops</v>
          </cell>
          <cell r="H138" t="str">
            <v>I</v>
          </cell>
          <cell r="I138">
            <v>2003</v>
          </cell>
          <cell r="J138" t="str">
            <v>AM/Central</v>
          </cell>
          <cell r="K138">
            <v>38687</v>
          </cell>
          <cell r="M138">
            <v>0</v>
          </cell>
          <cell r="N138">
            <v>0</v>
          </cell>
          <cell r="O138">
            <v>10</v>
          </cell>
          <cell r="P138">
            <v>10</v>
          </cell>
        </row>
        <row r="139">
          <cell r="B139">
            <v>85.1</v>
          </cell>
          <cell r="C139" t="str">
            <v>Condition Monitoring</v>
          </cell>
          <cell r="D139" t="str">
            <v>CT  DDF Monitors</v>
          </cell>
          <cell r="E139" t="str">
            <v>Other</v>
          </cell>
          <cell r="F139" t="str">
            <v>Purchase and install Connel Wagner Intellinode system</v>
          </cell>
          <cell r="G139" t="str">
            <v>CAP</v>
          </cell>
          <cell r="H139" t="str">
            <v>I</v>
          </cell>
          <cell r="I139">
            <v>2003</v>
          </cell>
          <cell r="J139" t="str">
            <v>AM/Northern</v>
          </cell>
          <cell r="K139" t="str">
            <v>When System is in production</v>
          </cell>
          <cell r="L139" t="str">
            <v>No Date</v>
          </cell>
          <cell r="M139">
            <v>0</v>
          </cell>
          <cell r="N139">
            <v>0</v>
          </cell>
          <cell r="O139">
            <v>10</v>
          </cell>
          <cell r="P139">
            <v>10</v>
          </cell>
        </row>
        <row r="140">
          <cell r="B140">
            <v>85.2</v>
          </cell>
          <cell r="C140" t="str">
            <v>Condition Monitoring</v>
          </cell>
          <cell r="D140" t="str">
            <v>CT  DDF Monitors</v>
          </cell>
          <cell r="E140" t="str">
            <v>Other</v>
          </cell>
          <cell r="F140" t="str">
            <v>Evaluate performance of Connel Wagner Intellinode system</v>
          </cell>
          <cell r="G140" t="str">
            <v>Ops</v>
          </cell>
          <cell r="H140" t="str">
            <v>I</v>
          </cell>
          <cell r="I140">
            <v>2003</v>
          </cell>
          <cell r="J140" t="str">
            <v>AM/Northern</v>
          </cell>
          <cell r="K140" t="str">
            <v>TBA</v>
          </cell>
          <cell r="L140" t="str">
            <v>No Date</v>
          </cell>
          <cell r="M140">
            <v>0</v>
          </cell>
          <cell r="N140">
            <v>0</v>
          </cell>
          <cell r="O140">
            <v>10</v>
          </cell>
          <cell r="P140">
            <v>10</v>
          </cell>
        </row>
        <row r="141">
          <cell r="B141">
            <v>86.1</v>
          </cell>
          <cell r="C141" t="str">
            <v>Condition Monitoring</v>
          </cell>
          <cell r="D141" t="str">
            <v>Bushing DDF Monitors</v>
          </cell>
          <cell r="E141" t="str">
            <v>Other</v>
          </cell>
          <cell r="F141" t="str">
            <v>Install bushing monitor on system critical transformers with no system spares - Lismore</v>
          </cell>
          <cell r="G141" t="str">
            <v>CAP</v>
          </cell>
          <cell r="H141" t="str">
            <v>A</v>
          </cell>
          <cell r="I141">
            <v>2003</v>
          </cell>
          <cell r="J141" t="str">
            <v>AM/Northern</v>
          </cell>
          <cell r="K141">
            <v>38869</v>
          </cell>
          <cell r="L141" t="str">
            <v>No Date</v>
          </cell>
          <cell r="M141">
            <v>0</v>
          </cell>
          <cell r="N141">
            <v>0</v>
          </cell>
          <cell r="O141">
            <v>10</v>
          </cell>
          <cell r="P141">
            <v>10</v>
          </cell>
        </row>
        <row r="142">
          <cell r="B142">
            <v>86.2</v>
          </cell>
          <cell r="C142" t="str">
            <v>Condition Monitoring</v>
          </cell>
          <cell r="D142" t="str">
            <v>Portable Tx On line Monitor</v>
          </cell>
          <cell r="E142" t="str">
            <v>Other</v>
          </cell>
          <cell r="F142" t="str">
            <v>Establish portable on-line monitoring unit for short-term monitoring or nursing of transformers</v>
          </cell>
          <cell r="G142" t="str">
            <v>CAP</v>
          </cell>
          <cell r="H142" t="str">
            <v>A</v>
          </cell>
          <cell r="I142">
            <v>2003</v>
          </cell>
          <cell r="J142" t="str">
            <v>SSE</v>
          </cell>
          <cell r="K142">
            <v>38322</v>
          </cell>
          <cell r="M142">
            <v>0</v>
          </cell>
          <cell r="N142">
            <v>0</v>
          </cell>
          <cell r="O142">
            <v>10</v>
          </cell>
          <cell r="P142">
            <v>10</v>
          </cell>
        </row>
        <row r="143">
          <cell r="B143">
            <v>88</v>
          </cell>
          <cell r="C143" t="str">
            <v>Circuit Breakers</v>
          </cell>
          <cell r="D143" t="str">
            <v>Circuit Breakers Testing</v>
          </cell>
          <cell r="E143" t="str">
            <v>Other</v>
          </cell>
          <cell r="F143" t="str">
            <v>Investigate and Report on circuit breaker test procedures and methods by December 2004</v>
          </cell>
          <cell r="G143" t="str">
            <v>Ops</v>
          </cell>
          <cell r="H143" t="str">
            <v>I</v>
          </cell>
          <cell r="I143">
            <v>2003</v>
          </cell>
          <cell r="J143" t="str">
            <v>SSE</v>
          </cell>
          <cell r="K143">
            <v>38322</v>
          </cell>
          <cell r="M143">
            <v>0</v>
          </cell>
          <cell r="N143">
            <v>0</v>
          </cell>
          <cell r="O143">
            <v>10</v>
          </cell>
          <cell r="P143">
            <v>10</v>
          </cell>
        </row>
        <row r="144">
          <cell r="B144">
            <v>89</v>
          </cell>
          <cell r="C144" t="str">
            <v>Spare Equipment</v>
          </cell>
          <cell r="D144" t="str">
            <v>Spare Equipment</v>
          </cell>
          <cell r="E144" t="str">
            <v>Other</v>
          </cell>
          <cell r="F144" t="str">
            <v>Develop and issue general policy for the management of spare plant and parts to be held for substations</v>
          </cell>
          <cell r="G144" t="str">
            <v>Ops</v>
          </cell>
          <cell r="H144" t="str">
            <v>I</v>
          </cell>
          <cell r="I144">
            <v>2004</v>
          </cell>
          <cell r="J144" t="str">
            <v>SSE</v>
          </cell>
          <cell r="K144">
            <v>38504</v>
          </cell>
          <cell r="M144">
            <v>0</v>
          </cell>
          <cell r="N144">
            <v>0</v>
          </cell>
          <cell r="O144">
            <v>8</v>
          </cell>
          <cell r="P144">
            <v>0</v>
          </cell>
        </row>
        <row r="145">
          <cell r="B145">
            <v>90</v>
          </cell>
          <cell r="C145" t="str">
            <v>Instrument Transformers</v>
          </cell>
          <cell r="D145" t="str">
            <v xml:space="preserve">Other Condition </v>
          </cell>
          <cell r="E145" t="str">
            <v>Other</v>
          </cell>
          <cell r="F145" t="str">
            <v>Replace</v>
          </cell>
          <cell r="G145" t="str">
            <v>CAP</v>
          </cell>
          <cell r="H145" t="str">
            <v>C</v>
          </cell>
          <cell r="J145" t="str">
            <v>Asset Managers</v>
          </cell>
          <cell r="K145" t="str">
            <v>Recurrent</v>
          </cell>
          <cell r="M145" t="str">
            <v>Assess</v>
          </cell>
        </row>
        <row r="146">
          <cell r="B146">
            <v>91</v>
          </cell>
          <cell r="C146" t="str">
            <v>Instrument Transformers</v>
          </cell>
          <cell r="D146" t="str">
            <v>Ducon CTs and CVTs</v>
          </cell>
          <cell r="E146" t="str">
            <v>Other</v>
          </cell>
          <cell r="F146" t="str">
            <v>Replace</v>
          </cell>
          <cell r="G146" t="str">
            <v>CAP</v>
          </cell>
          <cell r="H146" t="str">
            <v>C</v>
          </cell>
          <cell r="J146" t="str">
            <v>Asset Managers</v>
          </cell>
          <cell r="K146" t="str">
            <v>Recurrent</v>
          </cell>
        </row>
        <row r="147">
          <cell r="B147">
            <v>92</v>
          </cell>
          <cell r="C147" t="str">
            <v>Reactive Plant</v>
          </cell>
          <cell r="D147" t="str">
            <v>SVC</v>
          </cell>
          <cell r="E147" t="str">
            <v>Other</v>
          </cell>
          <cell r="F147" t="str">
            <v>Site Specific</v>
          </cell>
          <cell r="G147" t="str">
            <v>CAP</v>
          </cell>
          <cell r="H147" t="str">
            <v>c</v>
          </cell>
          <cell r="J147" t="str">
            <v>Asset Managers</v>
          </cell>
          <cell r="M147" t="str">
            <v>Assess</v>
          </cell>
        </row>
        <row r="148">
          <cell r="B148">
            <v>200</v>
          </cell>
          <cell r="C148" t="str">
            <v>Security</v>
          </cell>
          <cell r="D148" t="str">
            <v>Network Security Plan 2004 - 2009</v>
          </cell>
          <cell r="E148" t="str">
            <v>Replacement</v>
          </cell>
          <cell r="F148" t="str">
            <v>T1 - Security Perimeter Delineation Fence</v>
          </cell>
          <cell r="G148" t="str">
            <v>CAP</v>
          </cell>
          <cell r="H148" t="str">
            <v>R</v>
          </cell>
          <cell r="I148">
            <v>2004</v>
          </cell>
          <cell r="J148" t="str">
            <v>Asset Managers</v>
          </cell>
          <cell r="K148">
            <v>39965</v>
          </cell>
          <cell r="M148">
            <v>8</v>
          </cell>
          <cell r="N148">
            <v>0</v>
          </cell>
          <cell r="O148">
            <v>5</v>
          </cell>
          <cell r="P148">
            <v>2</v>
          </cell>
        </row>
        <row r="149">
          <cell r="B149">
            <v>201</v>
          </cell>
          <cell r="C149" t="str">
            <v>Security</v>
          </cell>
          <cell r="D149" t="str">
            <v>Network Security Plan 2004 - 2009</v>
          </cell>
          <cell r="E149" t="str">
            <v>Replacement</v>
          </cell>
          <cell r="F149" t="str">
            <v>T2 - Security Perimeter Fence</v>
          </cell>
          <cell r="G149" t="str">
            <v>CAP</v>
          </cell>
          <cell r="H149" t="str">
            <v>R</v>
          </cell>
          <cell r="I149">
            <v>2004</v>
          </cell>
          <cell r="J149" t="str">
            <v>Asset Managers</v>
          </cell>
          <cell r="K149">
            <v>39965</v>
          </cell>
          <cell r="M149">
            <v>8</v>
          </cell>
          <cell r="N149">
            <v>0</v>
          </cell>
          <cell r="O149">
            <v>5</v>
          </cell>
          <cell r="P149">
            <v>2</v>
          </cell>
        </row>
        <row r="150">
          <cell r="B150">
            <v>202</v>
          </cell>
          <cell r="C150" t="str">
            <v>Security</v>
          </cell>
          <cell r="D150" t="str">
            <v>Network Security Plan 2004 - 2009</v>
          </cell>
          <cell r="E150" t="str">
            <v>Other</v>
          </cell>
          <cell r="F150" t="str">
            <v>T3 - CCTV/PA</v>
          </cell>
          <cell r="G150" t="str">
            <v>CAP</v>
          </cell>
          <cell r="H150" t="str">
            <v>R</v>
          </cell>
          <cell r="I150">
            <v>2004</v>
          </cell>
          <cell r="J150" t="str">
            <v>Asset Managers</v>
          </cell>
          <cell r="K150">
            <v>39965</v>
          </cell>
          <cell r="M150">
            <v>8</v>
          </cell>
          <cell r="N150">
            <v>0</v>
          </cell>
          <cell r="O150">
            <v>5</v>
          </cell>
          <cell r="P150">
            <v>2</v>
          </cell>
        </row>
        <row r="151">
          <cell r="B151">
            <v>203</v>
          </cell>
          <cell r="C151" t="str">
            <v>Security</v>
          </cell>
          <cell r="D151" t="str">
            <v>Network Security Plan 2004 - 2009</v>
          </cell>
          <cell r="E151" t="str">
            <v>Other</v>
          </cell>
          <cell r="F151" t="str">
            <v>T4 - Monitored intrusion detection</v>
          </cell>
          <cell r="G151" t="str">
            <v>CAP</v>
          </cell>
          <cell r="H151" t="str">
            <v>R</v>
          </cell>
          <cell r="I151">
            <v>2004</v>
          </cell>
          <cell r="J151" t="str">
            <v>Asset Managers</v>
          </cell>
          <cell r="K151">
            <v>39965</v>
          </cell>
          <cell r="M151">
            <v>8</v>
          </cell>
          <cell r="N151">
            <v>0</v>
          </cell>
          <cell r="O151">
            <v>5</v>
          </cell>
          <cell r="P151">
            <v>2</v>
          </cell>
        </row>
        <row r="152">
          <cell r="B152">
            <v>204</v>
          </cell>
          <cell r="C152" t="str">
            <v>Security</v>
          </cell>
          <cell r="D152" t="str">
            <v>Network Security Plan 2004 - 2009</v>
          </cell>
          <cell r="E152" t="str">
            <v>Other</v>
          </cell>
          <cell r="F152" t="str">
            <v>T5 - Access Control</v>
          </cell>
          <cell r="G152" t="str">
            <v>CAP</v>
          </cell>
          <cell r="H152" t="str">
            <v>R</v>
          </cell>
          <cell r="I152">
            <v>2004</v>
          </cell>
          <cell r="J152" t="str">
            <v>Asset Managers</v>
          </cell>
          <cell r="K152">
            <v>39965</v>
          </cell>
          <cell r="M152">
            <v>8</v>
          </cell>
          <cell r="N152">
            <v>0</v>
          </cell>
          <cell r="O152">
            <v>5</v>
          </cell>
          <cell r="P152">
            <v>2</v>
          </cell>
        </row>
        <row r="153">
          <cell r="B153">
            <v>205</v>
          </cell>
          <cell r="C153" t="str">
            <v>Security</v>
          </cell>
          <cell r="D153" t="str">
            <v>Network Security Plan 2004 - 2009</v>
          </cell>
          <cell r="E153" t="str">
            <v>Other</v>
          </cell>
          <cell r="F153" t="str">
            <v>T6 - Movement activated lighting</v>
          </cell>
          <cell r="G153" t="str">
            <v>CAP</v>
          </cell>
          <cell r="H153" t="str">
            <v>R</v>
          </cell>
          <cell r="I153">
            <v>2004</v>
          </cell>
          <cell r="J153" t="str">
            <v>Asset Managers</v>
          </cell>
          <cell r="K153">
            <v>39965</v>
          </cell>
          <cell r="M153">
            <v>8</v>
          </cell>
          <cell r="N153">
            <v>0</v>
          </cell>
          <cell r="O153">
            <v>5</v>
          </cell>
          <cell r="P153">
            <v>2</v>
          </cell>
        </row>
        <row r="154">
          <cell r="B154">
            <v>206</v>
          </cell>
          <cell r="C154" t="str">
            <v>Security</v>
          </cell>
          <cell r="D154" t="str">
            <v>Network Security Plan 2004 - 2009</v>
          </cell>
          <cell r="E154" t="str">
            <v>Other</v>
          </cell>
          <cell r="F154" t="str">
            <v>T7 - Restricted locking and keying</v>
          </cell>
          <cell r="G154" t="str">
            <v>CAP</v>
          </cell>
          <cell r="H154" t="str">
            <v>R</v>
          </cell>
          <cell r="I154">
            <v>2004</v>
          </cell>
          <cell r="J154" t="str">
            <v>Asset Managers</v>
          </cell>
          <cell r="K154">
            <v>39965</v>
          </cell>
          <cell r="M154">
            <v>8</v>
          </cell>
          <cell r="N154">
            <v>0</v>
          </cell>
          <cell r="O154">
            <v>5</v>
          </cell>
          <cell r="P154">
            <v>2</v>
          </cell>
        </row>
        <row r="155">
          <cell r="B155">
            <v>207</v>
          </cell>
          <cell r="C155" t="str">
            <v>Security</v>
          </cell>
          <cell r="D155" t="str">
            <v>Network Security Plan 2004 - 2009</v>
          </cell>
          <cell r="E155" t="str">
            <v>Other</v>
          </cell>
          <cell r="F155" t="str">
            <v>T8 - Sinage</v>
          </cell>
          <cell r="G155" t="str">
            <v>CAP</v>
          </cell>
          <cell r="H155" t="str">
            <v>R</v>
          </cell>
          <cell r="I155">
            <v>2004</v>
          </cell>
          <cell r="J155" t="str">
            <v>Asset Managers</v>
          </cell>
          <cell r="K155">
            <v>39965</v>
          </cell>
          <cell r="M155">
            <v>8</v>
          </cell>
          <cell r="N155">
            <v>0</v>
          </cell>
          <cell r="O155">
            <v>5</v>
          </cell>
          <cell r="P155">
            <v>2</v>
          </cell>
        </row>
        <row r="156">
          <cell r="B156">
            <v>208</v>
          </cell>
          <cell r="C156" t="str">
            <v>Security</v>
          </cell>
          <cell r="D156" t="str">
            <v>Network Security Plan 2004 - 2009</v>
          </cell>
          <cell r="E156" t="str">
            <v>Other</v>
          </cell>
          <cell r="F156" t="str">
            <v>T9 - Community awareness</v>
          </cell>
          <cell r="G156" t="str">
            <v>CAP</v>
          </cell>
          <cell r="H156" t="str">
            <v>R</v>
          </cell>
          <cell r="I156">
            <v>2004</v>
          </cell>
          <cell r="J156" t="str">
            <v>Asset Managers</v>
          </cell>
          <cell r="K156">
            <v>39965</v>
          </cell>
          <cell r="M156">
            <v>8</v>
          </cell>
          <cell r="N156">
            <v>0</v>
          </cell>
          <cell r="O156">
            <v>5</v>
          </cell>
          <cell r="P156">
            <v>2</v>
          </cell>
        </row>
        <row r="157">
          <cell r="B157">
            <v>209</v>
          </cell>
          <cell r="C157" t="str">
            <v>Security</v>
          </cell>
          <cell r="D157" t="str">
            <v>Network Security Plan 2004 - 2009</v>
          </cell>
          <cell r="E157" t="str">
            <v>Other</v>
          </cell>
          <cell r="F157" t="str">
            <v>T10 - Staff awareness</v>
          </cell>
          <cell r="G157" t="str">
            <v>CAP</v>
          </cell>
          <cell r="H157" t="str">
            <v>R</v>
          </cell>
          <cell r="I157">
            <v>2004</v>
          </cell>
          <cell r="J157" t="str">
            <v>Asset Managers</v>
          </cell>
          <cell r="K157">
            <v>39965</v>
          </cell>
          <cell r="M157">
            <v>8</v>
          </cell>
          <cell r="N157">
            <v>0</v>
          </cell>
          <cell r="O157">
            <v>5</v>
          </cell>
          <cell r="P157">
            <v>2</v>
          </cell>
        </row>
        <row r="158">
          <cell r="B158">
            <v>300</v>
          </cell>
          <cell r="C158" t="str">
            <v>To Be confirmed</v>
          </cell>
          <cell r="D158" t="str">
            <v>To Be confirmed</v>
          </cell>
          <cell r="E158" t="str">
            <v>Other</v>
          </cell>
          <cell r="F158" t="str">
            <v>To Be confirmed</v>
          </cell>
        </row>
        <row r="159">
          <cell r="B159">
            <v>301</v>
          </cell>
          <cell r="C159" t="str">
            <v>Condition Monitoring</v>
          </cell>
          <cell r="D159" t="str">
            <v>Site Infrastructure</v>
          </cell>
          <cell r="E159" t="str">
            <v>Other</v>
          </cell>
          <cell r="F159" t="str">
            <v xml:space="preserve">Installation of infrastructure to support CM equipment </v>
          </cell>
          <cell r="G159" t="str">
            <v>CAP</v>
          </cell>
          <cell r="H159" t="str">
            <v>R</v>
          </cell>
          <cell r="I159">
            <v>3004</v>
          </cell>
          <cell r="J159" t="str">
            <v>Asset Managers</v>
          </cell>
          <cell r="K159">
            <v>39965</v>
          </cell>
          <cell r="M159">
            <v>0</v>
          </cell>
          <cell r="N159">
            <v>0</v>
          </cell>
          <cell r="O159">
            <v>0</v>
          </cell>
          <cell r="P159">
            <v>8</v>
          </cell>
        </row>
        <row r="160">
          <cell r="B160">
            <v>302</v>
          </cell>
          <cell r="C160" t="str">
            <v>Condition Monitonring</v>
          </cell>
          <cell r="D160" t="str">
            <v>Evaluation of New Equipment</v>
          </cell>
          <cell r="E160" t="str">
            <v>Other</v>
          </cell>
          <cell r="F160" t="str">
            <v>Evaluate New Condition Monitoring Equipment</v>
          </cell>
          <cell r="G160" t="str">
            <v>CAP</v>
          </cell>
          <cell r="H160" t="str">
            <v>I</v>
          </cell>
          <cell r="I160">
            <v>2004</v>
          </cell>
          <cell r="J160" t="str">
            <v>SSE</v>
          </cell>
          <cell r="K160" t="str">
            <v>Recurrent</v>
          </cell>
        </row>
      </sheetData>
      <sheetData sheetId="3"/>
      <sheetData sheetId="4"/>
      <sheetData sheetId="5"/>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0 Overheads"/>
      <sheetName val="Net Corp splits"/>
      <sheetName val="Reconciliation and Summary"/>
      <sheetName val="Reconciliation"/>
    </sheetNames>
    <sheetDataSet>
      <sheetData sheetId="0"/>
      <sheetData sheetId="1">
        <row r="15">
          <cell r="I15">
            <v>7191098.6299915826</v>
          </cell>
        </row>
      </sheetData>
      <sheetData sheetId="2">
        <row r="361">
          <cell r="F361">
            <v>6432512.1836481122</v>
          </cell>
        </row>
        <row r="362">
          <cell r="F362">
            <v>599297.32191552408</v>
          </cell>
        </row>
        <row r="363">
          <cell r="F363">
            <v>112187.91985557467</v>
          </cell>
        </row>
        <row r="399">
          <cell r="K399">
            <v>0</v>
          </cell>
          <cell r="L399">
            <v>0</v>
          </cell>
          <cell r="M399">
            <v>0</v>
          </cell>
          <cell r="N399">
            <v>0</v>
          </cell>
          <cell r="O399">
            <v>0</v>
          </cell>
          <cell r="Q399">
            <v>1672917.86</v>
          </cell>
        </row>
        <row r="405">
          <cell r="F405">
            <v>0.43430031581777029</v>
          </cell>
        </row>
        <row r="441">
          <cell r="K441">
            <v>0</v>
          </cell>
          <cell r="L441">
            <v>0</v>
          </cell>
          <cell r="M441">
            <v>0</v>
          </cell>
          <cell r="N441">
            <v>0</v>
          </cell>
          <cell r="O441">
            <v>0</v>
          </cell>
          <cell r="P441">
            <v>467496.59999999986</v>
          </cell>
          <cell r="Q441">
            <v>467496.59999999986</v>
          </cell>
        </row>
        <row r="447">
          <cell r="F447">
            <v>0.40970649246449481</v>
          </cell>
        </row>
      </sheetData>
      <sheetData sheetId="3">
        <row r="4">
          <cell r="B4" t="str">
            <v>Distribution / Transmission</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 %"/>
      <sheetName val="CAM Driver Splits"/>
      <sheetName val="Corp Drivers"/>
      <sheetName val="Final TX OH Split by Driver"/>
      <sheetName val="Calc of Driver Splits"/>
      <sheetName val="CAM"/>
      <sheetName val="Hours"/>
      <sheetName val="Sheet5"/>
    </sheetNames>
    <sheetDataSet>
      <sheetData sheetId="0">
        <row r="14">
          <cell r="G14">
            <v>1.0313099582028909E-3</v>
          </cell>
          <cell r="L14">
            <v>1.6080285498934078E-2</v>
          </cell>
          <cell r="N14">
            <v>3.5502531125620164E-2</v>
          </cell>
          <cell r="U14">
            <v>2.4105904069728078E-2</v>
          </cell>
          <cell r="X14">
            <v>2.3967727341369628E-2</v>
          </cell>
          <cell r="Y14">
            <v>2.3024683611648489E-2</v>
          </cell>
          <cell r="Z14">
            <v>2.043990210295106E-2</v>
          </cell>
        </row>
        <row r="15">
          <cell r="G15">
            <v>1.4011086097993543E-2</v>
          </cell>
          <cell r="L15">
            <v>3.6133006692270771E-2</v>
          </cell>
          <cell r="N15">
            <v>5.8123704606211031E-2</v>
          </cell>
          <cell r="U15">
            <v>4.2186968179937084E-2</v>
          </cell>
          <cell r="X15">
            <v>4.3384600065132201E-2</v>
          </cell>
          <cell r="Y15">
            <v>3.5852317501997862E-2</v>
          </cell>
          <cell r="Z15">
            <v>4.3698676847230791E-2</v>
          </cell>
        </row>
        <row r="16">
          <cell r="G16">
            <v>1.7562759056586408E-3</v>
          </cell>
          <cell r="L16">
            <v>2.5225993313426908E-2</v>
          </cell>
          <cell r="N16">
            <v>6.7190506320456853E-2</v>
          </cell>
          <cell r="U16">
            <v>3.7507864147020849E-2</v>
          </cell>
          <cell r="X16">
            <v>3.7133796175013063E-2</v>
          </cell>
          <cell r="Y16">
            <v>3.3106717363199596E-2</v>
          </cell>
          <cell r="Z16">
            <v>3.9962977400055728E-2</v>
          </cell>
        </row>
        <row r="17">
          <cell r="G17">
            <v>6.9406405135692911E-4</v>
          </cell>
          <cell r="L17">
            <v>1.1085268169227841E-2</v>
          </cell>
          <cell r="N17">
            <v>2.3416659671317331E-2</v>
          </cell>
          <cell r="U17">
            <v>1.5777170596909734E-2</v>
          </cell>
          <cell r="X17">
            <v>1.5968445338084149E-2</v>
          </cell>
          <cell r="Y17">
            <v>1.4118896937859301E-2</v>
          </cell>
          <cell r="Z17">
            <v>1.6844941257621218E-2</v>
          </cell>
        </row>
        <row r="18">
          <cell r="G18">
            <v>4.2099362224211154E-5</v>
          </cell>
          <cell r="L18">
            <v>5.4491270084088179E-4</v>
          </cell>
          <cell r="N18">
            <v>5.7087182329804826E-4</v>
          </cell>
          <cell r="U18">
            <v>9.9040358622166642E-4</v>
          </cell>
          <cell r="X18">
            <v>8.8288903865812735E-4</v>
          </cell>
          <cell r="Y18">
            <v>7.3150964205831448E-4</v>
          </cell>
          <cell r="Z18">
            <v>9.3664639389673897E-4</v>
          </cell>
        </row>
        <row r="19">
          <cell r="G19">
            <v>5.4555376885986667E-3</v>
          </cell>
          <cell r="L19">
            <v>2.4614114639740423E-2</v>
          </cell>
          <cell r="N19">
            <v>0</v>
          </cell>
          <cell r="U19">
            <v>3.3341888350354055E-3</v>
          </cell>
          <cell r="X19">
            <v>2.4042969590624941E-3</v>
          </cell>
          <cell r="Y19">
            <v>1.1940409560145266E-2</v>
          </cell>
          <cell r="Z19">
            <v>0</v>
          </cell>
        </row>
        <row r="20">
          <cell r="G20">
            <v>8.8526078544797187E-4</v>
          </cell>
          <cell r="L20">
            <v>1.870153345103424E-3</v>
          </cell>
          <cell r="N20">
            <v>0</v>
          </cell>
          <cell r="U20">
            <v>4.3142253216106488E-4</v>
          </cell>
          <cell r="X20">
            <v>2.5567095499285115E-3</v>
          </cell>
          <cell r="Y20">
            <v>7.0640579982163081E-4</v>
          </cell>
          <cell r="Z20">
            <v>0</v>
          </cell>
        </row>
        <row r="22">
          <cell r="G22">
            <v>9.1241565168440217E-2</v>
          </cell>
          <cell r="L22">
            <v>0</v>
          </cell>
          <cell r="N22">
            <v>0</v>
          </cell>
          <cell r="U22">
            <v>0</v>
          </cell>
          <cell r="X22">
            <v>3.1936573473877579E-2</v>
          </cell>
          <cell r="Y22">
            <v>0.10760229189189116</v>
          </cell>
          <cell r="Z22">
            <v>0</v>
          </cell>
        </row>
      </sheetData>
      <sheetData sheetId="1">
        <row r="10">
          <cell r="J10">
            <v>2.2742054336691624E-2</v>
          </cell>
          <cell r="K10">
            <v>1.0821375514889452E-2</v>
          </cell>
        </row>
        <row r="11">
          <cell r="J11">
            <v>1.4992643552141063E-3</v>
          </cell>
          <cell r="K11">
            <v>0</v>
          </cell>
        </row>
        <row r="12">
          <cell r="J12">
            <v>2.5387732311189657E-4</v>
          </cell>
          <cell r="K12">
            <v>0</v>
          </cell>
        </row>
        <row r="13">
          <cell r="J13">
            <v>-3.5802364632877361E-4</v>
          </cell>
          <cell r="K13">
            <v>0</v>
          </cell>
        </row>
      </sheetData>
      <sheetData sheetId="2">
        <row r="15">
          <cell r="L15">
            <v>1.9900121462107435E-2</v>
          </cell>
          <cell r="V15">
            <v>2.124469848517015E-2</v>
          </cell>
        </row>
        <row r="16">
          <cell r="L16">
            <v>3.6799807917366353E-2</v>
          </cell>
          <cell r="V16">
            <v>3.6727196837911896E-2</v>
          </cell>
        </row>
        <row r="17">
          <cell r="L17">
            <v>3.0006871364030213E-2</v>
          </cell>
          <cell r="V17">
            <v>3.2367460985511874E-2</v>
          </cell>
        </row>
        <row r="18">
          <cell r="L18">
            <v>1.3016587631104637E-2</v>
          </cell>
          <cell r="V18">
            <v>1.2788687800039111E-2</v>
          </cell>
        </row>
        <row r="19">
          <cell r="L19">
            <v>7.0878837807230384E-4</v>
          </cell>
          <cell r="V19">
            <v>5.5341114661419416E-4</v>
          </cell>
        </row>
        <row r="20">
          <cell r="L20">
            <v>1.4586486463130867E-3</v>
          </cell>
          <cell r="V20">
            <v>5.9131341675666745E-3</v>
          </cell>
        </row>
        <row r="21">
          <cell r="L21">
            <v>2.9802194180662753E-3</v>
          </cell>
          <cell r="V21">
            <v>1.4590712027159954E-2</v>
          </cell>
        </row>
        <row r="23">
          <cell r="L23">
            <v>5.9598335875665947E-3</v>
          </cell>
          <cell r="V23">
            <v>2.4385616832350829E-2</v>
          </cell>
        </row>
      </sheetData>
      <sheetData sheetId="3"/>
      <sheetData sheetId="4"/>
      <sheetData sheetId="5">
        <row r="219">
          <cell r="G219">
            <v>7015.85</v>
          </cell>
          <cell r="H219">
            <v>-10.749999999999986</v>
          </cell>
          <cell r="K219">
            <v>11453.08</v>
          </cell>
          <cell r="L219">
            <v>41644.720000000001</v>
          </cell>
          <cell r="M219">
            <v>0</v>
          </cell>
          <cell r="N219">
            <v>0</v>
          </cell>
          <cell r="U219">
            <v>1543.74</v>
          </cell>
          <cell r="X219">
            <v>7731.2899999999991</v>
          </cell>
          <cell r="Y219">
            <v>55602.400000000009</v>
          </cell>
          <cell r="Z219">
            <v>0</v>
          </cell>
          <cell r="AD219">
            <v>697.35999999999967</v>
          </cell>
          <cell r="AE219">
            <v>2160.2100000000005</v>
          </cell>
          <cell r="AF219">
            <v>2666</v>
          </cell>
          <cell r="AG219">
            <v>972.30999999999983</v>
          </cell>
          <cell r="AH219">
            <v>1511.27</v>
          </cell>
          <cell r="AI219">
            <v>1039.26</v>
          </cell>
          <cell r="AJ219">
            <v>16136.609999999995</v>
          </cell>
          <cell r="AM219">
            <v>9080.8100000000031</v>
          </cell>
          <cell r="AN219">
            <v>0</v>
          </cell>
          <cell r="AO219">
            <v>0</v>
          </cell>
          <cell r="AP219">
            <v>9970.220000000003</v>
          </cell>
          <cell r="AQ219">
            <v>13887.860000000002</v>
          </cell>
          <cell r="AR219">
            <v>1672.9300000000003</v>
          </cell>
          <cell r="CS219">
            <v>15858.5</v>
          </cell>
          <cell r="CT219">
            <v>2918.5399999999995</v>
          </cell>
          <cell r="CU219">
            <v>1416.3500000000001</v>
          </cell>
          <cell r="CV219">
            <v>9124.489999999998</v>
          </cell>
        </row>
        <row r="235">
          <cell r="G235">
            <v>1138.4500000000003</v>
          </cell>
          <cell r="H235">
            <v>47.660000000000153</v>
          </cell>
          <cell r="K235">
            <v>234496.86000000004</v>
          </cell>
          <cell r="L235">
            <v>3164.12</v>
          </cell>
          <cell r="M235">
            <v>0</v>
          </cell>
          <cell r="N235">
            <v>0</v>
          </cell>
          <cell r="U235">
            <v>199.75</v>
          </cell>
          <cell r="X235">
            <v>8221.3900000000012</v>
          </cell>
          <cell r="Y235">
            <v>3289.49</v>
          </cell>
          <cell r="Z235">
            <v>0</v>
          </cell>
          <cell r="AD235">
            <v>7343.1500000000005</v>
          </cell>
          <cell r="AE235">
            <v>2206.34</v>
          </cell>
          <cell r="AF235">
            <v>2788.02</v>
          </cell>
          <cell r="AG235">
            <v>8012.8499999999985</v>
          </cell>
          <cell r="AH235">
            <v>1495.6399999999999</v>
          </cell>
          <cell r="AI235">
            <v>1131.5900000000001</v>
          </cell>
          <cell r="AJ235">
            <v>15679.389999999996</v>
          </cell>
          <cell r="AM235">
            <v>3636.54</v>
          </cell>
          <cell r="AN235">
            <v>0</v>
          </cell>
          <cell r="AO235">
            <v>0</v>
          </cell>
          <cell r="AP235">
            <v>15297.189999999997</v>
          </cell>
          <cell r="AQ235">
            <v>5956.17</v>
          </cell>
          <cell r="AR235">
            <v>787.42000000000007</v>
          </cell>
          <cell r="CS235">
            <v>5948.84</v>
          </cell>
          <cell r="CT235">
            <v>637.88000000000011</v>
          </cell>
          <cell r="CU235">
            <v>101.41999999999999</v>
          </cell>
          <cell r="CV235">
            <v>4499.3600000000015</v>
          </cell>
        </row>
        <row r="244">
          <cell r="D244">
            <v>33185.78</v>
          </cell>
          <cell r="E244">
            <v>20103.169999999998</v>
          </cell>
          <cell r="F244">
            <v>25604.68</v>
          </cell>
          <cell r="G244">
            <v>117337.13</v>
          </cell>
          <cell r="H244">
            <v>-65.189999999999955</v>
          </cell>
          <cell r="I244">
            <v>22123.71</v>
          </cell>
          <cell r="J244">
            <v>39414.97</v>
          </cell>
          <cell r="K244">
            <v>85654.909999999989</v>
          </cell>
          <cell r="L244">
            <v>0</v>
          </cell>
          <cell r="M244">
            <v>0</v>
          </cell>
          <cell r="N244">
            <v>0</v>
          </cell>
          <cell r="O244">
            <v>147764.54</v>
          </cell>
          <cell r="P244">
            <v>20089.7</v>
          </cell>
          <cell r="Q244">
            <v>0.04</v>
          </cell>
          <cell r="R244">
            <v>7041.61</v>
          </cell>
          <cell r="S244">
            <v>45463.239999999991</v>
          </cell>
          <cell r="T244">
            <v>36916.11</v>
          </cell>
          <cell r="U244">
            <v>0</v>
          </cell>
          <cell r="V244">
            <v>21984.03</v>
          </cell>
          <cell r="W244">
            <v>0</v>
          </cell>
          <cell r="X244">
            <v>102695.67999999999</v>
          </cell>
          <cell r="Y244">
            <v>501067.04</v>
          </cell>
          <cell r="Z244">
            <v>0</v>
          </cell>
          <cell r="AA244">
            <v>54716.36</v>
          </cell>
          <cell r="AB244">
            <v>25731.979999999996</v>
          </cell>
          <cell r="AC244">
            <v>49549.82</v>
          </cell>
          <cell r="AD244">
            <v>25721.96</v>
          </cell>
          <cell r="AE244">
            <v>0</v>
          </cell>
          <cell r="AF244">
            <v>0</v>
          </cell>
          <cell r="AG244">
            <v>29061.47</v>
          </cell>
          <cell r="AH244">
            <v>0</v>
          </cell>
          <cell r="AI244">
            <v>0</v>
          </cell>
          <cell r="AJ244">
            <v>0</v>
          </cell>
          <cell r="AK244">
            <v>75242.099999999991</v>
          </cell>
          <cell r="AL244">
            <v>0</v>
          </cell>
          <cell r="AM244">
            <v>40131.609999999993</v>
          </cell>
          <cell r="AN244">
            <v>0</v>
          </cell>
          <cell r="AO244">
            <v>0</v>
          </cell>
          <cell r="AP244">
            <v>40786.249999999993</v>
          </cell>
          <cell r="AQ244">
            <v>62925.79</v>
          </cell>
          <cell r="AR244">
            <v>2638.3599999999997</v>
          </cell>
          <cell r="CS244">
            <v>99786.090000000011</v>
          </cell>
          <cell r="CT244">
            <v>11548.050000000003</v>
          </cell>
          <cell r="CU244">
            <v>1584.1699999999998</v>
          </cell>
          <cell r="CV244">
            <v>36680.789999999994</v>
          </cell>
        </row>
        <row r="441">
          <cell r="G441">
            <v>22549.89</v>
          </cell>
          <cell r="H441">
            <v>330.24999999999983</v>
          </cell>
          <cell r="K441">
            <v>386272.9800000001</v>
          </cell>
          <cell r="L441">
            <v>150696.99000000002</v>
          </cell>
          <cell r="M441">
            <v>0</v>
          </cell>
          <cell r="N441">
            <v>93630.369999999981</v>
          </cell>
          <cell r="U441">
            <v>55823.51</v>
          </cell>
          <cell r="X441">
            <v>390174.38</v>
          </cell>
          <cell r="Y441">
            <v>497489.95000000007</v>
          </cell>
          <cell r="Z441">
            <v>24967.500000000004</v>
          </cell>
          <cell r="AD441">
            <v>141816.04999999999</v>
          </cell>
          <cell r="AE441">
            <v>113993</v>
          </cell>
          <cell r="AF441">
            <v>143245.62000000002</v>
          </cell>
          <cell r="AG441">
            <v>167589.16</v>
          </cell>
          <cell r="AH441">
            <v>70647.339999999982</v>
          </cell>
          <cell r="AI441">
            <v>57193.48</v>
          </cell>
          <cell r="AJ441">
            <v>871453.40999999992</v>
          </cell>
          <cell r="AM441">
            <v>140327.29999999999</v>
          </cell>
          <cell r="AN441">
            <v>0</v>
          </cell>
          <cell r="AO441">
            <v>0</v>
          </cell>
          <cell r="AP441">
            <v>198263.25999999998</v>
          </cell>
          <cell r="AQ441">
            <v>201697.43</v>
          </cell>
          <cell r="AR441">
            <v>19524.46</v>
          </cell>
          <cell r="CS441">
            <v>217598.95</v>
          </cell>
          <cell r="CT441">
            <v>51570.609999999993</v>
          </cell>
          <cell r="CU441">
            <v>30662.02</v>
          </cell>
          <cell r="CV441">
            <v>155208.68</v>
          </cell>
        </row>
      </sheetData>
      <sheetData sheetId="6">
        <row r="30910">
          <cell r="C30910">
            <v>66953.6200000018</v>
          </cell>
        </row>
        <row r="30911">
          <cell r="C30911">
            <v>1887.1100000000001</v>
          </cell>
        </row>
        <row r="30912">
          <cell r="C30912">
            <v>2095.64</v>
          </cell>
        </row>
        <row r="30913">
          <cell r="C30913">
            <v>35972.919999999991</v>
          </cell>
        </row>
      </sheetData>
      <sheetData sheetId="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pn Split"/>
      <sheetName val="Stat Depn"/>
      <sheetName val="Prescribed Depn"/>
    </sheetNames>
    <sheetDataSet>
      <sheetData sheetId="0">
        <row r="10">
          <cell r="E10">
            <v>65363.985591997938</v>
          </cell>
          <cell r="F10">
            <v>2060.1444159257708</v>
          </cell>
          <cell r="G10">
            <v>246.34965968432337</v>
          </cell>
        </row>
      </sheetData>
      <sheetData sheetId="1"/>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21">
          <cell r="D21">
            <v>0.7839861747655068</v>
          </cell>
        </row>
      </sheetData>
      <sheetData sheetId="1"/>
      <sheetData sheetId="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3 Assets (RAB)"/>
      <sheetName val="PTS Assets 2019"/>
      <sheetName val="Underground Assets"/>
      <sheetName val="TL"/>
      <sheetName val="Underground"/>
      <sheetName val="SS"/>
      <sheetName val="Other L"/>
      <sheetName val="Other S"/>
      <sheetName val="Sheet2"/>
      <sheetName val="TL2"/>
      <sheetName val="Underground2"/>
      <sheetName val="SS2"/>
      <sheetName val="Other L2"/>
      <sheetName val="Other S2"/>
      <sheetName val="TLest serv"/>
      <sheetName val="Underground est serv"/>
      <sheetName val="SSest serv"/>
      <sheetName val="Other L est serv"/>
      <sheetName val="Other S est serv"/>
      <sheetName val="Sheet6"/>
      <sheetName val="RFM"/>
    </sheetNames>
    <sheetDataSet>
      <sheetData sheetId="0">
        <row r="14">
          <cell r="C14">
            <v>-62790620.312088862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3.2.3 Provisions - DNSP 2018-19"/>
      <sheetName val="3.2.3 Provisions - TNSP 2018-19"/>
      <sheetName val="Summary Consolidated"/>
      <sheetName val="Labour splits"/>
      <sheetName val="Labour"/>
      <sheetName val="500H- 17-18 Dont use"/>
      <sheetName val="RBF Paid"/>
      <sheetName val="Workers Comp Paid"/>
      <sheetName val="Payroll Tax Paid"/>
      <sheetName val="PCP0"/>
      <sheetName val="Provisions Pd"/>
      <sheetName val="2019 SAP Balance Sheet"/>
      <sheetName val="3.2.3 Provisions - DNSP 2017-18"/>
      <sheetName val="3.2.3 Provisions - TNSP 2017-18"/>
      <sheetName val="3.2.3 Provisions - DNSP 2016-17"/>
      <sheetName val="3.2.3 Provisions - TNSP 2016-17"/>
      <sheetName val="3.2.3 DNSP Provisions 2015-16"/>
      <sheetName val="3.2.3 TNSP Provisions 2015-16"/>
      <sheetName val="benchmarking RIN Template"/>
    </sheetNames>
    <sheetDataSet>
      <sheetData sheetId="0"/>
      <sheetData sheetId="1"/>
      <sheetData sheetId="2">
        <row r="30">
          <cell r="D30">
            <v>2389963.1131260633</v>
          </cell>
        </row>
        <row r="50">
          <cell r="D50">
            <v>3327275.5805530073</v>
          </cell>
        </row>
        <row r="70">
          <cell r="D70">
            <v>38210246.283064447</v>
          </cell>
        </row>
        <row r="90">
          <cell r="D90">
            <v>458323.12519358384</v>
          </cell>
        </row>
      </sheetData>
      <sheetData sheetId="3">
        <row r="17">
          <cell r="K17">
            <v>-37040581.339999907</v>
          </cell>
        </row>
        <row r="24">
          <cell r="K24">
            <v>32616088.579999886</v>
          </cell>
        </row>
        <row r="41">
          <cell r="K41">
            <v>32416335.129999999</v>
          </cell>
        </row>
        <row r="63">
          <cell r="K63">
            <v>1154936.8434687715</v>
          </cell>
        </row>
        <row r="64">
          <cell r="K64">
            <v>11073806.205024105</v>
          </cell>
        </row>
      </sheetData>
      <sheetData sheetId="4">
        <row r="24">
          <cell r="G24">
            <v>0.2036</v>
          </cell>
        </row>
        <row r="26">
          <cell r="G26">
            <v>5.3E-3</v>
          </cell>
        </row>
        <row r="28">
          <cell r="G28">
            <v>5.0799999999999998E-2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3.2.3 Provisions - DNSP 2017-18"/>
      <sheetName val="3.2.3 Provisions - TNSP 2017-18"/>
      <sheetName val="Summary Consolidated"/>
      <sheetName val="Labour splits"/>
      <sheetName val="Labour"/>
      <sheetName val="500H- 17-18 Dont use"/>
      <sheetName val="RBF Paid"/>
      <sheetName val="Workers Comp Paid"/>
      <sheetName val="PCP0"/>
      <sheetName val="Provisions Pd"/>
      <sheetName val="2018 SAP Balance Sheet"/>
      <sheetName val="3.2.3 Provisions - DNSP 2016-17"/>
      <sheetName val="3.2.3 Provisions - TNSP 2016-17"/>
      <sheetName val="3.2.3 DNSP Provisions 2015-16"/>
      <sheetName val="3.2.3 TNSP Provisions 2015-16"/>
      <sheetName val="benchmarking RIN Template"/>
    </sheetNames>
    <sheetDataSet>
      <sheetData sheetId="0"/>
      <sheetData sheetId="1"/>
      <sheetData sheetId="2"/>
      <sheetData sheetId="3">
        <row r="62">
          <cell r="K62">
            <v>33998465.709706403</v>
          </cell>
        </row>
        <row r="63">
          <cell r="K63">
            <v>1032614.7153334349</v>
          </cell>
        </row>
        <row r="64">
          <cell r="K64">
            <v>2171418.0600344376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17"/>
      <sheetName val="2015-16"/>
      <sheetName val="Sheet3"/>
    </sheetNames>
    <sheetDataSet>
      <sheetData sheetId="0">
        <row r="12">
          <cell r="E12">
            <v>104.8</v>
          </cell>
        </row>
      </sheetData>
      <sheetData sheetId="1"/>
      <sheetData sheetId="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7-18"/>
      <sheetName val="2016-17"/>
      <sheetName val="2015-16"/>
      <sheetName val="Sheet3"/>
    </sheetNames>
    <sheetDataSet>
      <sheetData sheetId="0">
        <row r="12">
          <cell r="E12">
            <v>110</v>
          </cell>
        </row>
        <row r="13">
          <cell r="E13">
            <v>2.38</v>
          </cell>
        </row>
      </sheetData>
      <sheetData sheetId="1"/>
      <sheetData sheetId="2"/>
      <sheetData sheetId="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8-19"/>
      <sheetName val="2017-18"/>
      <sheetName val="2016-17"/>
      <sheetName val="2015-16"/>
      <sheetName val="Sheet3"/>
    </sheetNames>
    <sheetDataSet>
      <sheetData sheetId="0">
        <row r="14">
          <cell r="E14">
            <v>2.8</v>
          </cell>
        </row>
        <row r="15">
          <cell r="E15">
            <v>171496603</v>
          </cell>
        </row>
        <row r="16">
          <cell r="E16">
            <v>166970348</v>
          </cell>
        </row>
        <row r="17">
          <cell r="E17">
            <v>364531</v>
          </cell>
        </row>
        <row r="18">
          <cell r="E18">
            <v>2541906</v>
          </cell>
        </row>
        <row r="20">
          <cell r="E20">
            <v>-6085140</v>
          </cell>
        </row>
        <row r="21">
          <cell r="E21">
            <v>-10500000</v>
          </cell>
        </row>
        <row r="22">
          <cell r="E22">
            <v>-5877262</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st Six Years (2)"/>
      <sheetName val="Past Six Years"/>
      <sheetName val="Lead times"/>
      <sheetName val="CD List1 - Sorted on Compl"/>
      <sheetName val="CD List1 - Sorted by Type"/>
      <sheetName val="Projected Eng &amp; Net Resources"/>
      <sheetName val="PC Overview"/>
      <sheetName val="Property Scope"/>
      <sheetName val="Complexes - Summary"/>
      <sheetName val="Order of Preference - P'Complex"/>
      <sheetName val="Planning Dates #1"/>
      <sheetName val="Corrected Dates #2"/>
      <sheetName val="PDR Issue Dates"/>
      <sheetName val="Short List rev00 "/>
    </sheetNames>
    <sheetDataSet>
      <sheetData sheetId="0"/>
      <sheetData sheetId="1"/>
      <sheetData sheetId="2" refreshError="1">
        <row r="7">
          <cell r="A7">
            <v>1</v>
          </cell>
          <cell r="B7" t="str">
            <v>EHV TL -EIS</v>
          </cell>
          <cell r="C7">
            <v>60</v>
          </cell>
          <cell r="D7">
            <v>0.2</v>
          </cell>
        </row>
        <row r="8">
          <cell r="A8">
            <v>2</v>
          </cell>
          <cell r="B8" t="str">
            <v>EHV TL -REF</v>
          </cell>
          <cell r="C8">
            <v>36</v>
          </cell>
          <cell r="D8">
            <v>0.17499999999999999</v>
          </cell>
        </row>
        <row r="9">
          <cell r="A9">
            <v>3</v>
          </cell>
          <cell r="B9" t="str">
            <v>TL -EIS</v>
          </cell>
          <cell r="C9">
            <v>48</v>
          </cell>
          <cell r="D9">
            <v>0.2</v>
          </cell>
        </row>
        <row r="10">
          <cell r="A10">
            <v>4</v>
          </cell>
          <cell r="B10" t="str">
            <v>TL -REF</v>
          </cell>
          <cell r="C10">
            <v>24</v>
          </cell>
          <cell r="D10">
            <v>0.17499999999999999</v>
          </cell>
        </row>
        <row r="11">
          <cell r="A11">
            <v>5</v>
          </cell>
          <cell r="B11" t="str">
            <v>500/330kV Greenfield</v>
          </cell>
          <cell r="C11">
            <v>40</v>
          </cell>
          <cell r="D11">
            <v>0.2</v>
          </cell>
        </row>
        <row r="12">
          <cell r="A12">
            <v>6</v>
          </cell>
          <cell r="B12" t="str">
            <v>330/132kV Greenfield</v>
          </cell>
          <cell r="C12">
            <v>36</v>
          </cell>
          <cell r="D12">
            <v>0.2</v>
          </cell>
        </row>
        <row r="13">
          <cell r="A13">
            <v>7</v>
          </cell>
          <cell r="B13" t="str">
            <v>132kV Greenfield</v>
          </cell>
          <cell r="C13">
            <v>30</v>
          </cell>
          <cell r="D13">
            <v>0.2</v>
          </cell>
        </row>
        <row r="14">
          <cell r="A14">
            <v>8</v>
          </cell>
          <cell r="B14" t="str">
            <v>500/330kV Aug</v>
          </cell>
          <cell r="C14">
            <v>28</v>
          </cell>
          <cell r="D14">
            <v>0.3</v>
          </cell>
        </row>
        <row r="15">
          <cell r="A15">
            <v>9</v>
          </cell>
          <cell r="B15" t="str">
            <v>330/132kV Aug</v>
          </cell>
          <cell r="C15">
            <v>24</v>
          </cell>
          <cell r="D15">
            <v>0.3</v>
          </cell>
        </row>
        <row r="16">
          <cell r="A16">
            <v>10</v>
          </cell>
          <cell r="B16" t="str">
            <v>132kV Aug</v>
          </cell>
          <cell r="C16">
            <v>24</v>
          </cell>
          <cell r="D16">
            <v>0.3</v>
          </cell>
        </row>
        <row r="17">
          <cell r="A17">
            <v>11</v>
          </cell>
          <cell r="B17" t="str">
            <v>Transformer Replace</v>
          </cell>
          <cell r="C17">
            <v>18</v>
          </cell>
          <cell r="D17">
            <v>0.3</v>
          </cell>
        </row>
        <row r="18">
          <cell r="A18">
            <v>12</v>
          </cell>
          <cell r="B18" t="str">
            <v>Capacitor Replace</v>
          </cell>
          <cell r="C18">
            <v>14</v>
          </cell>
          <cell r="D18">
            <v>0.6</v>
          </cell>
        </row>
        <row r="19">
          <cell r="A19">
            <v>13</v>
          </cell>
          <cell r="B19" t="str">
            <v>Shunt Reactor Replace</v>
          </cell>
          <cell r="C19">
            <v>18</v>
          </cell>
          <cell r="D19">
            <v>0.3</v>
          </cell>
        </row>
        <row r="20">
          <cell r="A20">
            <v>14</v>
          </cell>
          <cell r="B20" t="str">
            <v>SS Property Acquistion</v>
          </cell>
          <cell r="C20">
            <v>18</v>
          </cell>
        </row>
        <row r="21">
          <cell r="A21">
            <v>15</v>
          </cell>
          <cell r="B21" t="str">
            <v>TL Property Acquistion</v>
          </cell>
          <cell r="C21">
            <v>18</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 WIP"/>
      <sheetName val="Total"/>
      <sheetName val="percentages"/>
      <sheetName val="Non Network"/>
      <sheetName val="Network"/>
      <sheetName val="Sheet1"/>
      <sheetName val="Non Network 2015"/>
      <sheetName val="Sheet3"/>
      <sheetName val="Spend 2016"/>
      <sheetName val="Project Server Spend 2016"/>
      <sheetName val="Capex Allocations"/>
      <sheetName val="Sheet2"/>
      <sheetName val="Hist Capex by Asset Class "/>
      <sheetName val="Hist Capex - Non-Network"/>
      <sheetName val="Sheet6"/>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8">
          <cell r="F8">
            <v>3.2826781498158608</v>
          </cell>
        </row>
        <row r="9">
          <cell r="F9">
            <v>0.92489340514629059</v>
          </cell>
        </row>
        <row r="10">
          <cell r="F10">
            <v>0.17447116952784969</v>
          </cell>
        </row>
        <row r="11">
          <cell r="F11">
            <v>1.5077817504953621</v>
          </cell>
        </row>
        <row r="12">
          <cell r="F12">
            <v>4.0455310124908461</v>
          </cell>
        </row>
        <row r="13">
          <cell r="F13">
            <v>0.68828244513875458</v>
          </cell>
        </row>
        <row r="14">
          <cell r="F14">
            <v>4.004121852759214</v>
          </cell>
        </row>
        <row r="15">
          <cell r="F15">
            <v>0</v>
          </cell>
        </row>
        <row r="16">
          <cell r="F16">
            <v>4.3518812599999999</v>
          </cell>
        </row>
        <row r="17">
          <cell r="F17">
            <v>0</v>
          </cell>
        </row>
        <row r="18">
          <cell r="F18">
            <v>7.572873860000004E-2</v>
          </cell>
        </row>
        <row r="19">
          <cell r="F19">
            <v>4.7027449855999999</v>
          </cell>
        </row>
        <row r="20">
          <cell r="F20">
            <v>0.98269833979999999</v>
          </cell>
        </row>
        <row r="21">
          <cell r="F21">
            <v>0</v>
          </cell>
        </row>
        <row r="22">
          <cell r="F22">
            <v>0</v>
          </cell>
        </row>
        <row r="23">
          <cell r="F23">
            <v>0</v>
          </cell>
        </row>
        <row r="24">
          <cell r="F24">
            <v>8.8785631852546273E-2</v>
          </cell>
        </row>
        <row r="25">
          <cell r="F25">
            <v>0</v>
          </cell>
        </row>
        <row r="44">
          <cell r="F44">
            <v>0</v>
          </cell>
        </row>
        <row r="45">
          <cell r="F45">
            <v>0</v>
          </cell>
        </row>
        <row r="46">
          <cell r="F46">
            <v>0</v>
          </cell>
        </row>
        <row r="47">
          <cell r="F47">
            <v>0</v>
          </cell>
        </row>
        <row r="48">
          <cell r="F48">
            <v>0</v>
          </cell>
        </row>
        <row r="49">
          <cell r="F49">
            <v>0</v>
          </cell>
        </row>
        <row r="50">
          <cell r="F50">
            <v>0</v>
          </cell>
        </row>
        <row r="51">
          <cell r="F51">
            <v>0</v>
          </cell>
        </row>
        <row r="52">
          <cell r="F52">
            <v>0</v>
          </cell>
        </row>
        <row r="53">
          <cell r="F53">
            <v>0</v>
          </cell>
        </row>
        <row r="54">
          <cell r="F54">
            <v>0</v>
          </cell>
        </row>
        <row r="55">
          <cell r="F55">
            <v>-5.9999999999999995E-4</v>
          </cell>
        </row>
        <row r="56">
          <cell r="F56">
            <v>0</v>
          </cell>
        </row>
        <row r="57">
          <cell r="F57">
            <v>0</v>
          </cell>
        </row>
        <row r="58">
          <cell r="F58">
            <v>0</v>
          </cell>
        </row>
        <row r="59">
          <cell r="F59">
            <v>0</v>
          </cell>
        </row>
        <row r="60">
          <cell r="F60">
            <v>0</v>
          </cell>
        </row>
        <row r="61">
          <cell r="F61">
            <v>0</v>
          </cell>
        </row>
        <row r="70">
          <cell r="F70">
            <v>2.6637168800000004</v>
          </cell>
        </row>
        <row r="71">
          <cell r="F71">
            <v>0</v>
          </cell>
        </row>
        <row r="72">
          <cell r="F72">
            <v>0.7851863</v>
          </cell>
        </row>
        <row r="73">
          <cell r="F73">
            <v>3.0083654499999994</v>
          </cell>
          <cell r="P73">
            <v>0</v>
          </cell>
        </row>
        <row r="74">
          <cell r="F74">
            <v>8.8690961399999928</v>
          </cell>
          <cell r="P74">
            <v>0</v>
          </cell>
        </row>
        <row r="75">
          <cell r="F75">
            <v>1.4839937289000003</v>
          </cell>
          <cell r="P75">
            <v>0</v>
          </cell>
        </row>
        <row r="76">
          <cell r="F76">
            <v>5.5248598999999992</v>
          </cell>
          <cell r="P76">
            <v>0</v>
          </cell>
        </row>
        <row r="77">
          <cell r="F77">
            <v>0</v>
          </cell>
          <cell r="P77">
            <v>0</v>
          </cell>
        </row>
        <row r="78">
          <cell r="F78">
            <v>0.79065718909999994</v>
          </cell>
          <cell r="P78">
            <v>0</v>
          </cell>
        </row>
        <row r="79">
          <cell r="F79">
            <v>0.43664076000000002</v>
          </cell>
          <cell r="P79">
            <v>0</v>
          </cell>
        </row>
        <row r="80">
          <cell r="F80">
            <v>0.17579876120000001</v>
          </cell>
          <cell r="P80">
            <v>0</v>
          </cell>
        </row>
        <row r="81">
          <cell r="F81">
            <v>9.8070881900000004E-2</v>
          </cell>
          <cell r="P81">
            <v>0</v>
          </cell>
        </row>
        <row r="82">
          <cell r="F82">
            <v>0.81005492319999794</v>
          </cell>
          <cell r="P82">
            <v>0</v>
          </cell>
        </row>
        <row r="83">
          <cell r="F83">
            <v>0</v>
          </cell>
          <cell r="P83">
            <v>0</v>
          </cell>
        </row>
        <row r="84">
          <cell r="F84">
            <v>0</v>
          </cell>
          <cell r="P84">
            <v>0</v>
          </cell>
        </row>
        <row r="85">
          <cell r="F85">
            <v>0</v>
          </cell>
          <cell r="P85">
            <v>0</v>
          </cell>
        </row>
        <row r="86">
          <cell r="F86">
            <v>0.27897920000000004</v>
          </cell>
          <cell r="P86">
            <v>0</v>
          </cell>
        </row>
        <row r="87">
          <cell r="F87">
            <v>0</v>
          </cell>
          <cell r="P87">
            <v>0</v>
          </cell>
        </row>
        <row r="88">
          <cell r="P88">
            <v>0</v>
          </cell>
        </row>
        <row r="89">
          <cell r="P89">
            <v>0</v>
          </cell>
        </row>
        <row r="90">
          <cell r="P90">
            <v>0</v>
          </cell>
        </row>
        <row r="98">
          <cell r="P98">
            <v>0</v>
          </cell>
        </row>
      </sheetData>
      <sheetData sheetId="13">
        <row r="18">
          <cell r="G18">
            <v>0.38183004338291998</v>
          </cell>
          <cell r="H18">
            <v>0</v>
          </cell>
        </row>
        <row r="19">
          <cell r="G19">
            <v>0.67238528521705199</v>
          </cell>
          <cell r="H19">
            <v>0.62679536310000006</v>
          </cell>
        </row>
        <row r="20">
          <cell r="G20">
            <v>0</v>
          </cell>
          <cell r="H20">
            <v>0.24190237550000002</v>
          </cell>
        </row>
        <row r="21">
          <cell r="G21">
            <v>0.204902</v>
          </cell>
          <cell r="H21">
            <v>0.2476781841</v>
          </cell>
        </row>
        <row r="24">
          <cell r="G24">
            <v>0.44677913877283504</v>
          </cell>
          <cell r="H24">
            <v>3.5226964647000001</v>
          </cell>
        </row>
        <row r="25">
          <cell r="G25">
            <v>0.24280921577612702</v>
          </cell>
          <cell r="H25">
            <v>2.4283565000000002E-3</v>
          </cell>
        </row>
        <row r="26">
          <cell r="G26">
            <v>1.2288779999999999</v>
          </cell>
          <cell r="H26">
            <v>0.70984425749999991</v>
          </cell>
        </row>
      </sheetData>
      <sheetData sheetId="1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t Capex by Asset Class "/>
      <sheetName val="Hist Capex - Non-Network"/>
      <sheetName val="Non Network Capex"/>
      <sheetName val="JAR SAP 1jul to 30 June"/>
      <sheetName val="Board report"/>
      <sheetName val="percentages"/>
      <sheetName val="Sheet6"/>
      <sheetName val="Sheet7"/>
      <sheetName val="Summary Business Services Capex"/>
      <sheetName val="Sheet2"/>
      <sheetName val="Capex by asset class"/>
      <sheetName val="Sheet4"/>
      <sheetName val="NCIPAP"/>
      <sheetName val="Disposals"/>
      <sheetName val="Commissioned"/>
    </sheetNames>
    <sheetDataSet>
      <sheetData sheetId="0" refreshError="1">
        <row r="8">
          <cell r="G8">
            <v>6.2778401176484415</v>
          </cell>
          <cell r="Q8">
            <v>7.4232669859999989E-2</v>
          </cell>
        </row>
        <row r="9">
          <cell r="G9">
            <v>6.5916236349593715</v>
          </cell>
          <cell r="Q9">
            <v>0.54543250236999996</v>
          </cell>
        </row>
        <row r="10">
          <cell r="G10">
            <v>9.2300560032135692</v>
          </cell>
          <cell r="Q10">
            <v>0.91051218148000013</v>
          </cell>
        </row>
        <row r="11">
          <cell r="G11">
            <v>2.4216024882352496</v>
          </cell>
          <cell r="Q11">
            <v>0.11680240065000004</v>
          </cell>
        </row>
        <row r="12">
          <cell r="G12">
            <v>11.399324884138542</v>
          </cell>
          <cell r="Q12">
            <v>0.41650453949999994</v>
          </cell>
        </row>
        <row r="13">
          <cell r="G13">
            <v>0.30329711609196247</v>
          </cell>
          <cell r="Q13">
            <v>0</v>
          </cell>
        </row>
        <row r="14">
          <cell r="G14">
            <v>2.7528467685103579</v>
          </cell>
          <cell r="Q14">
            <v>3.0113160000000003E-2</v>
          </cell>
        </row>
        <row r="15">
          <cell r="G15">
            <v>0</v>
          </cell>
          <cell r="Q15">
            <v>0</v>
          </cell>
        </row>
        <row r="16">
          <cell r="G16">
            <v>6.5911148179564982</v>
          </cell>
          <cell r="Q16">
            <v>-1.5387599999999993E-3</v>
          </cell>
        </row>
        <row r="17">
          <cell r="G17">
            <v>0.29478176233177084</v>
          </cell>
          <cell r="Q17">
            <v>0</v>
          </cell>
        </row>
        <row r="18">
          <cell r="G18">
            <v>0.93838109387488744</v>
          </cell>
          <cell r="Q18">
            <v>0</v>
          </cell>
        </row>
        <row r="19">
          <cell r="G19">
            <v>0.65443420916127293</v>
          </cell>
          <cell r="Q19">
            <v>0</v>
          </cell>
        </row>
        <row r="20">
          <cell r="G20">
            <v>3.4284570743860887</v>
          </cell>
          <cell r="Q20">
            <v>0</v>
          </cell>
        </row>
        <row r="21">
          <cell r="G21">
            <v>0</v>
          </cell>
          <cell r="Q21">
            <v>0</v>
          </cell>
        </row>
        <row r="22">
          <cell r="G22">
            <v>0</v>
          </cell>
          <cell r="Q22">
            <v>0</v>
          </cell>
        </row>
        <row r="23">
          <cell r="G23">
            <v>0</v>
          </cell>
          <cell r="Q23">
            <v>0</v>
          </cell>
        </row>
        <row r="24">
          <cell r="G24">
            <v>7.7530904870733205E-2</v>
          </cell>
          <cell r="Q24">
            <v>5.5916140000000001E-5</v>
          </cell>
        </row>
        <row r="25">
          <cell r="G25">
            <v>0</v>
          </cell>
          <cell r="Q25">
            <v>0</v>
          </cell>
        </row>
        <row r="44">
          <cell r="G44">
            <v>0</v>
          </cell>
        </row>
        <row r="45">
          <cell r="G45">
            <v>0</v>
          </cell>
        </row>
        <row r="46">
          <cell r="G46">
            <v>0</v>
          </cell>
        </row>
        <row r="47">
          <cell r="G47">
            <v>0</v>
          </cell>
        </row>
        <row r="48">
          <cell r="G48">
            <v>0</v>
          </cell>
        </row>
        <row r="49">
          <cell r="G49">
            <v>0</v>
          </cell>
        </row>
        <row r="50">
          <cell r="G50">
            <v>0</v>
          </cell>
        </row>
        <row r="51">
          <cell r="G51">
            <v>0</v>
          </cell>
        </row>
        <row r="52">
          <cell r="G52">
            <v>0</v>
          </cell>
        </row>
        <row r="53">
          <cell r="G53">
            <v>0</v>
          </cell>
        </row>
        <row r="54">
          <cell r="G54">
            <v>0</v>
          </cell>
        </row>
        <row r="55">
          <cell r="G55">
            <v>-1.478723E-2</v>
          </cell>
        </row>
        <row r="56">
          <cell r="G56">
            <v>0</v>
          </cell>
        </row>
        <row r="57">
          <cell r="G57">
            <v>0</v>
          </cell>
        </row>
        <row r="58">
          <cell r="G58">
            <v>0</v>
          </cell>
        </row>
        <row r="59">
          <cell r="G59">
            <v>0</v>
          </cell>
        </row>
        <row r="60">
          <cell r="G60">
            <v>0</v>
          </cell>
        </row>
        <row r="61">
          <cell r="G61">
            <v>0</v>
          </cell>
        </row>
        <row r="70">
          <cell r="G70">
            <v>4.2201212700000008</v>
          </cell>
        </row>
        <row r="71">
          <cell r="G71">
            <v>0</v>
          </cell>
        </row>
        <row r="72">
          <cell r="G72">
            <v>1.9110016400000003</v>
          </cell>
        </row>
        <row r="73">
          <cell r="G73">
            <v>1.0595466600000005</v>
          </cell>
        </row>
        <row r="74">
          <cell r="G74">
            <v>3.6702342700000012</v>
          </cell>
        </row>
        <row r="75">
          <cell r="G75">
            <v>1.1853036299999999</v>
          </cell>
        </row>
        <row r="76">
          <cell r="G76">
            <v>1.7822087599999998</v>
          </cell>
        </row>
        <row r="77">
          <cell r="G77">
            <v>0.16366425999999998</v>
          </cell>
        </row>
        <row r="78">
          <cell r="G78">
            <v>8.7552235155790221</v>
          </cell>
        </row>
        <row r="79">
          <cell r="G79">
            <v>1.3215950322629535</v>
          </cell>
        </row>
        <row r="80">
          <cell r="G80">
            <v>0.22625693879348963</v>
          </cell>
        </row>
        <row r="81">
          <cell r="G81">
            <v>0.53998939917452238</v>
          </cell>
        </row>
        <row r="82">
          <cell r="G82">
            <v>0.2498275409165733</v>
          </cell>
        </row>
        <row r="83">
          <cell r="G83">
            <v>2.2186790000000001E-2</v>
          </cell>
        </row>
        <row r="84">
          <cell r="G84">
            <v>2.6306261500000034</v>
          </cell>
        </row>
        <row r="85">
          <cell r="G85">
            <v>0</v>
          </cell>
        </row>
        <row r="86">
          <cell r="G86">
            <v>0</v>
          </cell>
        </row>
        <row r="87">
          <cell r="G87">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t Capex by Asset Class "/>
      <sheetName val="Hist Capex - Non-Network"/>
      <sheetName val="Non Network Capex"/>
      <sheetName val="JAR SAP 1jul to 30 June"/>
      <sheetName val="Board report"/>
      <sheetName val="Capex Allocations"/>
      <sheetName val="Summary Business Services Capex"/>
      <sheetName val="Sheet2"/>
      <sheetName val="Capex by asset class"/>
      <sheetName val="Sheet4"/>
      <sheetName val="NCIPAP"/>
      <sheetName val="Disposals"/>
      <sheetName val="Commissioned"/>
      <sheetName val="percentages"/>
      <sheetName val="Sheet6"/>
      <sheetName val="Sheet7"/>
      <sheetName val="Sheet3"/>
      <sheetName val="As Commissioned"/>
      <sheetName val="Sheet5"/>
    </sheetNames>
    <sheetDataSet>
      <sheetData sheetId="0">
        <row r="8">
          <cell r="H8">
            <v>8.8487968558178682</v>
          </cell>
          <cell r="P8">
            <v>0</v>
          </cell>
          <cell r="R8">
            <v>0</v>
          </cell>
        </row>
        <row r="9">
          <cell r="H9">
            <v>7.7187261530193263</v>
          </cell>
          <cell r="P9">
            <v>0.18007115639999999</v>
          </cell>
          <cell r="R9">
            <v>0.10452252312799999</v>
          </cell>
        </row>
        <row r="10">
          <cell r="H10">
            <v>9.4674689675808903</v>
          </cell>
          <cell r="P10">
            <v>0.11585002559999999</v>
          </cell>
          <cell r="R10">
            <v>0.17655300871199997</v>
          </cell>
        </row>
        <row r="11">
          <cell r="H11">
            <v>1.5050378541587293</v>
          </cell>
          <cell r="P11">
            <v>1.4631318000000001E-2</v>
          </cell>
          <cell r="R11">
            <v>2.2374696359999998E-2</v>
          </cell>
        </row>
        <row r="12">
          <cell r="H12">
            <v>11.669344414814185</v>
          </cell>
          <cell r="P12">
            <v>0.61624902999999998</v>
          </cell>
          <cell r="R12">
            <v>9.7914891800000001E-2</v>
          </cell>
        </row>
        <row r="13">
          <cell r="H13">
            <v>0.28798177736723746</v>
          </cell>
          <cell r="P13">
            <v>0.24872168</v>
          </cell>
          <cell r="R13">
            <v>0</v>
          </cell>
        </row>
        <row r="14">
          <cell r="H14">
            <v>0.67805323914318028</v>
          </cell>
          <cell r="P14">
            <v>0.25984870999999998</v>
          </cell>
          <cell r="R14">
            <v>0</v>
          </cell>
        </row>
        <row r="15">
          <cell r="H15">
            <v>0</v>
          </cell>
          <cell r="P15">
            <v>0</v>
          </cell>
          <cell r="R15">
            <v>0</v>
          </cell>
        </row>
        <row r="16">
          <cell r="H16">
            <v>5.9168457405962602</v>
          </cell>
          <cell r="P16">
            <v>3.4623960000000002E-2</v>
          </cell>
          <cell r="R16">
            <v>0</v>
          </cell>
        </row>
        <row r="17">
          <cell r="H17">
            <v>0.28858041807467089</v>
          </cell>
          <cell r="P17">
            <v>0</v>
          </cell>
          <cell r="R17">
            <v>0</v>
          </cell>
        </row>
        <row r="18">
          <cell r="H18">
            <v>0.71867792588220725</v>
          </cell>
          <cell r="P18">
            <v>0</v>
          </cell>
          <cell r="R18">
            <v>0</v>
          </cell>
        </row>
        <row r="19">
          <cell r="H19">
            <v>1.0415823449948103</v>
          </cell>
          <cell r="P19">
            <v>0</v>
          </cell>
          <cell r="R19">
            <v>0</v>
          </cell>
        </row>
        <row r="20">
          <cell r="H20">
            <v>3.7517102835475544</v>
          </cell>
          <cell r="P20">
            <v>0</v>
          </cell>
          <cell r="R20">
            <v>0</v>
          </cell>
        </row>
        <row r="21">
          <cell r="H21">
            <v>0</v>
          </cell>
          <cell r="P21">
            <v>0</v>
          </cell>
          <cell r="R21">
            <v>0</v>
          </cell>
        </row>
        <row r="22">
          <cell r="H22">
            <v>0</v>
          </cell>
          <cell r="P22">
            <v>0</v>
          </cell>
          <cell r="R22">
            <v>0</v>
          </cell>
        </row>
        <row r="23">
          <cell r="H23">
            <v>0</v>
          </cell>
          <cell r="P23">
            <v>0</v>
          </cell>
          <cell r="R23">
            <v>0</v>
          </cell>
        </row>
        <row r="24">
          <cell r="H24">
            <v>9.5479850023907673E-2</v>
          </cell>
          <cell r="P24">
            <v>0</v>
          </cell>
          <cell r="R24">
            <v>0</v>
          </cell>
        </row>
        <row r="25">
          <cell r="H25">
            <v>0</v>
          </cell>
          <cell r="P25">
            <v>0</v>
          </cell>
          <cell r="R25">
            <v>0</v>
          </cell>
        </row>
        <row r="33">
          <cell r="O33">
            <v>0.13943454999999999</v>
          </cell>
          <cell r="P33">
            <v>0.24872168</v>
          </cell>
          <cell r="Q33">
            <v>0.23298944000000055</v>
          </cell>
          <cell r="R33">
            <v>0.18066496999999998</v>
          </cell>
        </row>
        <row r="34">
          <cell r="O34">
            <v>0</v>
          </cell>
          <cell r="P34">
            <v>0.25</v>
          </cell>
          <cell r="Q34">
            <v>0.73499999999999999</v>
          </cell>
          <cell r="R34">
            <v>0</v>
          </cell>
        </row>
        <row r="35">
          <cell r="O35"/>
          <cell r="P35">
            <v>3.4623960000000002E-2</v>
          </cell>
          <cell r="Q35">
            <v>-1.5387599999999993E-3</v>
          </cell>
          <cell r="R35">
            <v>1.777022E-2</v>
          </cell>
        </row>
        <row r="36">
          <cell r="O36">
            <v>1.3020809999999999E-2</v>
          </cell>
          <cell r="P36">
            <v>1.1801799999999999E-2</v>
          </cell>
          <cell r="Q36">
            <v>1.7698400000000003E-2</v>
          </cell>
          <cell r="R36">
            <v>0</v>
          </cell>
        </row>
        <row r="37">
          <cell r="O37">
            <v>7.7666149999999989E-2</v>
          </cell>
          <cell r="P37">
            <v>3.1574890000000001E-2</v>
          </cell>
          <cell r="Q37">
            <v>0.16677002999999999</v>
          </cell>
          <cell r="R37">
            <v>0.15020914999999999</v>
          </cell>
        </row>
        <row r="38">
          <cell r="O38">
            <v>7.9535300000000003E-3</v>
          </cell>
          <cell r="P38">
            <v>0.24804691000000001</v>
          </cell>
          <cell r="Q38">
            <v>0</v>
          </cell>
          <cell r="R38">
            <v>1.44272E-3</v>
          </cell>
        </row>
        <row r="39">
          <cell r="O39"/>
          <cell r="P39">
            <v>2.6981140000000001E-2</v>
          </cell>
          <cell r="Q39">
            <v>1.6836770000000001E-2</v>
          </cell>
          <cell r="R39">
            <v>5.127806E-2</v>
          </cell>
        </row>
        <row r="40">
          <cell r="O40">
            <v>7.4405299999999999E-3</v>
          </cell>
          <cell r="P40">
            <v>0.26112181000000001</v>
          </cell>
          <cell r="Q40">
            <v>0.84447852999999984</v>
          </cell>
          <cell r="R40">
            <v>0</v>
          </cell>
        </row>
        <row r="41">
          <cell r="O41">
            <v>2.0568600000000002E-3</v>
          </cell>
          <cell r="P41">
            <v>0.30385508</v>
          </cell>
          <cell r="Q41">
            <v>0</v>
          </cell>
          <cell r="R41">
            <v>0</v>
          </cell>
        </row>
        <row r="42">
          <cell r="O42"/>
          <cell r="P42">
            <v>5.3160610000000004E-2</v>
          </cell>
          <cell r="Q42">
            <v>7.9880199999999998E-2</v>
          </cell>
          <cell r="R42">
            <v>0</v>
          </cell>
        </row>
        <row r="44">
          <cell r="H44">
            <v>0</v>
          </cell>
        </row>
        <row r="45">
          <cell r="H45">
            <v>0</v>
          </cell>
        </row>
        <row r="46">
          <cell r="H46">
            <v>0</v>
          </cell>
        </row>
        <row r="47">
          <cell r="H47">
            <v>0</v>
          </cell>
        </row>
        <row r="48">
          <cell r="H48">
            <v>0</v>
          </cell>
        </row>
        <row r="49">
          <cell r="H49">
            <v>0</v>
          </cell>
        </row>
        <row r="50">
          <cell r="H50">
            <v>0</v>
          </cell>
        </row>
        <row r="51">
          <cell r="H51">
            <v>0</v>
          </cell>
        </row>
        <row r="52">
          <cell r="H52">
            <v>0</v>
          </cell>
        </row>
        <row r="53">
          <cell r="H53">
            <v>0</v>
          </cell>
        </row>
        <row r="54">
          <cell r="H54">
            <v>0</v>
          </cell>
        </row>
        <row r="55">
          <cell r="H55">
            <v>-2.3932909999999988E-2</v>
          </cell>
        </row>
        <row r="56">
          <cell r="H56">
            <v>0</v>
          </cell>
        </row>
        <row r="57">
          <cell r="H57">
            <v>0</v>
          </cell>
        </row>
        <row r="58">
          <cell r="H58">
            <v>0</v>
          </cell>
        </row>
        <row r="59">
          <cell r="H59">
            <v>0</v>
          </cell>
        </row>
        <row r="60">
          <cell r="H60">
            <v>0</v>
          </cell>
        </row>
        <row r="61">
          <cell r="H61">
            <v>0</v>
          </cell>
        </row>
        <row r="70">
          <cell r="H70">
            <v>13.700455300000003</v>
          </cell>
        </row>
        <row r="71">
          <cell r="H71">
            <v>6.3197000000000004E-4</v>
          </cell>
        </row>
        <row r="72">
          <cell r="H72">
            <v>1.54522665</v>
          </cell>
        </row>
        <row r="73">
          <cell r="H73">
            <v>0.69698415000000002</v>
          </cell>
          <cell r="Q73"/>
        </row>
        <row r="74">
          <cell r="H74">
            <v>10.973994259999991</v>
          </cell>
          <cell r="Q74">
            <v>0.97321800000000003</v>
          </cell>
          <cell r="R74">
            <v>0</v>
          </cell>
        </row>
        <row r="75">
          <cell r="H75">
            <v>0.13101641</v>
          </cell>
          <cell r="Q75">
            <v>0</v>
          </cell>
          <cell r="R75">
            <v>0</v>
          </cell>
        </row>
        <row r="76">
          <cell r="H76">
            <v>1.0702007100000002</v>
          </cell>
          <cell r="Q76">
            <v>0.27782600000000002</v>
          </cell>
          <cell r="R76">
            <v>0.41006556999999993</v>
          </cell>
        </row>
        <row r="77">
          <cell r="H77">
            <v>2.6726250000000003E-2</v>
          </cell>
          <cell r="Q77">
            <v>0</v>
          </cell>
          <cell r="R77">
            <v>0</v>
          </cell>
        </row>
        <row r="78">
          <cell r="H78">
            <v>7.1825262876198162</v>
          </cell>
          <cell r="Q78">
            <v>0</v>
          </cell>
          <cell r="R78">
            <v>0</v>
          </cell>
        </row>
        <row r="79">
          <cell r="H79">
            <v>5.8684964319306658</v>
          </cell>
          <cell r="Q79">
            <v>0</v>
          </cell>
          <cell r="R79">
            <v>0</v>
          </cell>
        </row>
        <row r="80">
          <cell r="H80">
            <v>1.1503891363733108</v>
          </cell>
          <cell r="Q80">
            <v>0</v>
          </cell>
          <cell r="R80">
            <v>0.2399337</v>
          </cell>
        </row>
        <row r="81">
          <cell r="H81">
            <v>0.64706845039909833</v>
          </cell>
          <cell r="Q81">
            <v>0</v>
          </cell>
          <cell r="R81">
            <v>0</v>
          </cell>
        </row>
        <row r="82">
          <cell r="H82">
            <v>0.72912811163526425</v>
          </cell>
          <cell r="Q82">
            <v>0</v>
          </cell>
          <cell r="R82">
            <v>0</v>
          </cell>
        </row>
        <row r="83">
          <cell r="H83">
            <v>0.19586963999999998</v>
          </cell>
          <cell r="Q83">
            <v>0</v>
          </cell>
          <cell r="R83">
            <v>0</v>
          </cell>
        </row>
        <row r="84">
          <cell r="H84">
            <v>2.1250607400000012</v>
          </cell>
          <cell r="Q84">
            <v>0</v>
          </cell>
          <cell r="R84">
            <v>0</v>
          </cell>
        </row>
        <row r="85">
          <cell r="H85">
            <v>1.0438434999999999</v>
          </cell>
          <cell r="Q85">
            <v>0</v>
          </cell>
          <cell r="R85">
            <v>0</v>
          </cell>
        </row>
        <row r="86">
          <cell r="H86">
            <v>0.24865834224173813</v>
          </cell>
          <cell r="Q86">
            <v>0</v>
          </cell>
          <cell r="R86">
            <v>2.1067860000000001E-2</v>
          </cell>
        </row>
        <row r="87">
          <cell r="H87">
            <v>0</v>
          </cell>
          <cell r="Q87">
            <v>0</v>
          </cell>
          <cell r="R87">
            <v>0</v>
          </cell>
        </row>
        <row r="88">
          <cell r="Q88">
            <v>0</v>
          </cell>
          <cell r="R88">
            <v>0</v>
          </cell>
        </row>
        <row r="89">
          <cell r="Q89">
            <v>0</v>
          </cell>
          <cell r="R89">
            <v>0</v>
          </cell>
        </row>
        <row r="90">
          <cell r="Q90">
            <v>0</v>
          </cell>
          <cell r="R90">
            <v>0</v>
          </cell>
        </row>
        <row r="91">
          <cell r="R91">
            <v>0</v>
          </cell>
        </row>
        <row r="99">
          <cell r="M99" t="str">
            <v>Weather Station refurbishment program</v>
          </cell>
          <cell r="Q99">
            <v>0.27782600000000002</v>
          </cell>
          <cell r="R99">
            <v>0.41006556999999993</v>
          </cell>
        </row>
        <row r="100">
          <cell r="M100" t="str">
            <v>ND1246 Substandard Clearances Rectification</v>
          </cell>
          <cell r="Q100">
            <v>0.97321800000000003</v>
          </cell>
          <cell r="R100">
            <v>0</v>
          </cell>
        </row>
        <row r="101">
          <cell r="M101" t="str">
            <v>ND1346 George Town Automatic Voltage Control</v>
          </cell>
          <cell r="Q101">
            <v>0</v>
          </cell>
          <cell r="R101">
            <v>0.10689289</v>
          </cell>
        </row>
        <row r="102">
          <cell r="M102" t="str">
            <v>ND1351 Implementation of dynamic rating</v>
          </cell>
          <cell r="Q102">
            <v>0</v>
          </cell>
          <cell r="R102">
            <v>0</v>
          </cell>
        </row>
        <row r="103">
          <cell r="M103" t="str">
            <v>ND1363 TL Dead End Assembly Upgrade Prog Stg 2</v>
          </cell>
          <cell r="Q103">
            <v>0</v>
          </cell>
          <cell r="R103">
            <v>0.13304081000000001</v>
          </cell>
        </row>
        <row r="104">
          <cell r="M104" t="str">
            <v>ND1364 Power Transformer Dynamic Rating Progra</v>
          </cell>
          <cell r="Q104">
            <v>0</v>
          </cell>
          <cell r="R104">
            <v>2.1067860000000001E-2</v>
          </cell>
        </row>
        <row r="105">
          <cell r="M105" t="str">
            <v>ND1366 Sheffield Sub 220kV K and L Bay Upgrade</v>
          </cell>
          <cell r="Q105">
            <v>0</v>
          </cell>
        </row>
      </sheetData>
      <sheetData sheetId="1">
        <row r="18">
          <cell r="J18">
            <v>1.0415606943297675E-2</v>
          </cell>
        </row>
        <row r="19">
          <cell r="J19">
            <v>1.0415823449948103</v>
          </cell>
        </row>
        <row r="20">
          <cell r="J20">
            <v>4.0693374902460396E-2</v>
          </cell>
        </row>
        <row r="21">
          <cell r="J21">
            <v>0.66756894403644929</v>
          </cell>
        </row>
        <row r="24">
          <cell r="J24">
            <v>4.0615583924618939</v>
          </cell>
        </row>
        <row r="25">
          <cell r="J25">
            <v>0</v>
          </cell>
        </row>
        <row r="26">
          <cell r="J26">
            <v>3.7590915924408423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t Capex by Asset Class "/>
      <sheetName val="Hist Capex - Non-Network"/>
      <sheetName val="JAR SAP 1jul to 30 June"/>
      <sheetName val="Board report"/>
      <sheetName val="Capex Allocations"/>
      <sheetName val="Summary Business Services Capex"/>
      <sheetName val="Sheet2"/>
      <sheetName val="Capex by asset class"/>
      <sheetName val="Sheet4"/>
      <sheetName val="NCIPAP"/>
      <sheetName val="Disposals"/>
      <sheetName val="Commissioned"/>
      <sheetName val="percentages"/>
      <sheetName val="Sheet6"/>
      <sheetName val="Sheet7"/>
      <sheetName val="Sheet3"/>
      <sheetName val="As Commissioned"/>
      <sheetName val="Sheet5"/>
      <sheetName val="Sheet1"/>
    </sheetNames>
    <sheetDataSet>
      <sheetData sheetId="0">
        <row r="8">
          <cell r="I8">
            <v>8.5488526574365196</v>
          </cell>
          <cell r="S8">
            <v>0</v>
          </cell>
        </row>
        <row r="9">
          <cell r="I9">
            <v>7.6911903584136354</v>
          </cell>
          <cell r="S9">
            <v>0.30785203917699994</v>
          </cell>
        </row>
        <row r="10">
          <cell r="I10">
            <v>5.6109469384724866</v>
          </cell>
          <cell r="S10">
            <v>0.52048380760799995</v>
          </cell>
        </row>
        <row r="11">
          <cell r="I11">
            <v>1.2113286343744354</v>
          </cell>
          <cell r="S11">
            <v>6.5899304564999997E-2</v>
          </cell>
        </row>
        <row r="12">
          <cell r="I12">
            <v>7.0631074367074236</v>
          </cell>
          <cell r="S12">
            <v>0.23782765864999997</v>
          </cell>
        </row>
        <row r="13">
          <cell r="I13">
            <v>11.239491685885081</v>
          </cell>
          <cell r="S13">
            <v>0</v>
          </cell>
        </row>
        <row r="14">
          <cell r="I14">
            <v>0.76084898129652545</v>
          </cell>
          <cell r="S14">
            <v>0</v>
          </cell>
        </row>
        <row r="15">
          <cell r="I15">
            <v>0</v>
          </cell>
          <cell r="S15">
            <v>0</v>
          </cell>
        </row>
        <row r="16">
          <cell r="I16">
            <v>1.8028407</v>
          </cell>
          <cell r="S16">
            <v>0</v>
          </cell>
        </row>
        <row r="17">
          <cell r="I17">
            <v>0.1057775131351914</v>
          </cell>
          <cell r="S17">
            <v>0</v>
          </cell>
        </row>
        <row r="18">
          <cell r="I18">
            <v>0.52454725999999996</v>
          </cell>
          <cell r="S18">
            <v>0</v>
          </cell>
        </row>
        <row r="19">
          <cell r="I19">
            <v>1.3665522299999999</v>
          </cell>
          <cell r="S19">
            <v>0</v>
          </cell>
        </row>
        <row r="20">
          <cell r="I20">
            <v>2.9059330800000001</v>
          </cell>
          <cell r="S20">
            <v>0</v>
          </cell>
        </row>
        <row r="21">
          <cell r="I21">
            <v>0</v>
          </cell>
          <cell r="S21">
            <v>0</v>
          </cell>
        </row>
        <row r="22">
          <cell r="I22">
            <v>0</v>
          </cell>
          <cell r="S22">
            <v>0</v>
          </cell>
        </row>
        <row r="23">
          <cell r="I23">
            <v>0</v>
          </cell>
          <cell r="S23">
            <v>0</v>
          </cell>
        </row>
        <row r="24">
          <cell r="I24">
            <v>7.3691204278706235E-2</v>
          </cell>
          <cell r="S24">
            <v>0</v>
          </cell>
        </row>
        <row r="25">
          <cell r="I25">
            <v>0</v>
          </cell>
          <cell r="S25">
            <v>0</v>
          </cell>
        </row>
        <row r="33">
          <cell r="S33">
            <v>3.6932150000000004E-2</v>
          </cell>
        </row>
        <row r="34">
          <cell r="S34">
            <v>1.03617369</v>
          </cell>
        </row>
        <row r="35">
          <cell r="S35">
            <v>6.9118000000000001E-3</v>
          </cell>
        </row>
        <row r="36">
          <cell r="S36">
            <v>0</v>
          </cell>
        </row>
        <row r="37">
          <cell r="S37">
            <v>6.4849999999999991E-5</v>
          </cell>
        </row>
        <row r="38">
          <cell r="S38">
            <v>0</v>
          </cell>
        </row>
        <row r="39">
          <cell r="S39">
            <v>9.0790599999999999E-3</v>
          </cell>
        </row>
        <row r="40">
          <cell r="S40">
            <v>1.305077E-2</v>
          </cell>
        </row>
        <row r="41">
          <cell r="S41">
            <v>0</v>
          </cell>
        </row>
        <row r="42">
          <cell r="S42">
            <v>2.985049E-2</v>
          </cell>
        </row>
        <row r="44">
          <cell r="I44">
            <v>0</v>
          </cell>
        </row>
        <row r="45">
          <cell r="I45">
            <v>0</v>
          </cell>
        </row>
        <row r="46">
          <cell r="I46">
            <v>0</v>
          </cell>
        </row>
        <row r="47">
          <cell r="I47">
            <v>0</v>
          </cell>
        </row>
        <row r="48">
          <cell r="I48">
            <v>0</v>
          </cell>
        </row>
        <row r="49">
          <cell r="I49">
            <v>0</v>
          </cell>
        </row>
        <row r="50">
          <cell r="I50">
            <v>0</v>
          </cell>
        </row>
        <row r="51">
          <cell r="I51">
            <v>0</v>
          </cell>
        </row>
        <row r="52">
          <cell r="I52">
            <v>0</v>
          </cell>
        </row>
        <row r="53">
          <cell r="I53">
            <v>0</v>
          </cell>
        </row>
        <row r="54">
          <cell r="I54">
            <v>0</v>
          </cell>
        </row>
        <row r="55">
          <cell r="I55">
            <v>-6.9160793480658886E-2</v>
          </cell>
        </row>
        <row r="56">
          <cell r="I56">
            <v>0</v>
          </cell>
        </row>
        <row r="57">
          <cell r="I57">
            <v>0</v>
          </cell>
        </row>
        <row r="58">
          <cell r="I58">
            <v>0</v>
          </cell>
        </row>
        <row r="59">
          <cell r="I59">
            <v>0</v>
          </cell>
        </row>
        <row r="60">
          <cell r="I60">
            <v>0</v>
          </cell>
        </row>
        <row r="61">
          <cell r="I61">
            <v>0</v>
          </cell>
        </row>
        <row r="70">
          <cell r="I70">
            <v>10.293080300000021</v>
          </cell>
        </row>
        <row r="71">
          <cell r="I71">
            <v>0.30695211999999999</v>
          </cell>
        </row>
        <row r="72">
          <cell r="I72">
            <v>5.5953179999999998E-2</v>
          </cell>
        </row>
        <row r="73">
          <cell r="I73">
            <v>4.93607978</v>
          </cell>
        </row>
        <row r="74">
          <cell r="I74">
            <v>24.873213500000027</v>
          </cell>
          <cell r="S74">
            <v>1.5485996800000001</v>
          </cell>
        </row>
        <row r="75">
          <cell r="I75">
            <v>0</v>
          </cell>
          <cell r="S75">
            <v>0</v>
          </cell>
        </row>
        <row r="76">
          <cell r="I76">
            <v>11.825478500000022</v>
          </cell>
          <cell r="S76">
            <v>0</v>
          </cell>
        </row>
        <row r="77">
          <cell r="I77">
            <v>3.3598580000000003E-2</v>
          </cell>
          <cell r="S77">
            <v>0</v>
          </cell>
        </row>
        <row r="78">
          <cell r="I78">
            <v>2.2896663428264836</v>
          </cell>
          <cell r="S78">
            <v>0</v>
          </cell>
        </row>
        <row r="79">
          <cell r="I79">
            <v>2.2892445234256242</v>
          </cell>
          <cell r="S79">
            <v>0</v>
          </cell>
        </row>
        <row r="80">
          <cell r="I80">
            <v>1.1634299631037364</v>
          </cell>
          <cell r="S80">
            <v>0.26949902999999981</v>
          </cell>
        </row>
        <row r="81">
          <cell r="I81">
            <v>3.4949981680390452</v>
          </cell>
          <cell r="S81">
            <v>0</v>
          </cell>
        </row>
        <row r="82">
          <cell r="I82">
            <v>0.31010325759388141</v>
          </cell>
          <cell r="S82">
            <v>0</v>
          </cell>
        </row>
        <row r="83">
          <cell r="I83">
            <v>2.2776989999999997E-2</v>
          </cell>
          <cell r="S83">
            <v>0</v>
          </cell>
        </row>
        <row r="84">
          <cell r="I84">
            <v>1.2894421899999999</v>
          </cell>
          <cell r="S84">
            <v>0</v>
          </cell>
        </row>
        <row r="85">
          <cell r="I85">
            <v>1.30118724</v>
          </cell>
          <cell r="S85">
            <v>0</v>
          </cell>
        </row>
        <row r="86">
          <cell r="I86">
            <v>0</v>
          </cell>
          <cell r="S86">
            <v>0</v>
          </cell>
        </row>
        <row r="87">
          <cell r="I87">
            <v>0</v>
          </cell>
          <cell r="S87">
            <v>0</v>
          </cell>
        </row>
        <row r="88">
          <cell r="S88">
            <v>0</v>
          </cell>
        </row>
        <row r="89">
          <cell r="S89">
            <v>0</v>
          </cell>
        </row>
        <row r="90">
          <cell r="S90">
            <v>0</v>
          </cell>
        </row>
        <row r="91">
          <cell r="S91">
            <v>0</v>
          </cell>
        </row>
        <row r="99">
          <cell r="S99">
            <v>0</v>
          </cell>
        </row>
        <row r="100">
          <cell r="S100">
            <v>1.2121206100000002</v>
          </cell>
        </row>
        <row r="101">
          <cell r="S101">
            <v>0</v>
          </cell>
        </row>
        <row r="102">
          <cell r="S102">
            <v>0</v>
          </cell>
        </row>
        <row r="103">
          <cell r="S103">
            <v>0.33647906999999999</v>
          </cell>
        </row>
        <row r="104">
          <cell r="S104">
            <v>0</v>
          </cell>
        </row>
        <row r="105">
          <cell r="S105">
            <v>0</v>
          </cell>
        </row>
        <row r="106">
          <cell r="O106">
            <v>0</v>
          </cell>
          <cell r="P106">
            <v>0</v>
          </cell>
          <cell r="Q106">
            <v>0</v>
          </cell>
          <cell r="R106">
            <v>0</v>
          </cell>
          <cell r="S106">
            <v>0</v>
          </cell>
        </row>
        <row r="107">
          <cell r="S107">
            <v>0.26949902999999981</v>
          </cell>
        </row>
      </sheetData>
      <sheetData sheetId="1">
        <row r="18">
          <cell r="K18">
            <v>0</v>
          </cell>
        </row>
        <row r="19">
          <cell r="K19">
            <v>1.3665522299999999</v>
          </cell>
        </row>
        <row r="20">
          <cell r="K20">
            <v>0</v>
          </cell>
        </row>
        <row r="21">
          <cell r="K21">
            <v>0.52454725999999996</v>
          </cell>
        </row>
        <row r="24">
          <cell r="K24">
            <v>0</v>
          </cell>
        </row>
        <row r="25">
          <cell r="K25">
            <v>0</v>
          </cell>
        </row>
        <row r="26">
          <cell r="G26">
            <v>0</v>
          </cell>
          <cell r="H26">
            <v>0</v>
          </cell>
          <cell r="I26">
            <v>0</v>
          </cell>
          <cell r="J26">
            <v>0</v>
          </cell>
          <cell r="K26">
            <v>0.64716525194778551</v>
          </cell>
        </row>
        <row r="27">
          <cell r="K27">
            <v>2.2587678280522145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5">
          <cell r="AO5">
            <v>33598.58</v>
          </cell>
        </row>
      </sheetData>
      <sheetData sheetId="17"/>
      <sheetData sheetId="1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t Capex by Asset Class "/>
      <sheetName val="Hist Capex - Non-Network"/>
      <sheetName val="Non Network Capex"/>
      <sheetName val="JAR SAP 1jul to 30 June"/>
      <sheetName val="Board report"/>
      <sheetName val="percentages"/>
      <sheetName val="Sheet6"/>
      <sheetName val="Sheet7"/>
      <sheetName val="Summary Business Services Capex"/>
      <sheetName val="Sheet2"/>
      <sheetName val="Capex by asset class"/>
      <sheetName val="Sheet4"/>
      <sheetName val="NCIPAP"/>
      <sheetName val="Disposals"/>
      <sheetName val="Commissioned"/>
    </sheetNames>
    <sheetDataSet>
      <sheetData sheetId="0">
        <row r="55">
          <cell r="G55">
            <v>-1.478723E-2</v>
          </cell>
        </row>
      </sheetData>
      <sheetData sheetId="1">
        <row r="18">
          <cell r="I18">
            <v>2.047469211935778E-2</v>
          </cell>
        </row>
        <row r="19">
          <cell r="I19">
            <v>0.65443420916127293</v>
          </cell>
        </row>
        <row r="20">
          <cell r="I20">
            <v>5.8479933897241251E-2</v>
          </cell>
        </row>
        <row r="21">
          <cell r="I21">
            <v>0.85942646785828836</v>
          </cell>
        </row>
        <row r="24">
          <cell r="I24">
            <v>5.0253439779564983</v>
          </cell>
        </row>
        <row r="25">
          <cell r="I25">
            <v>0</v>
          </cell>
        </row>
        <row r="26">
          <cell r="I26">
            <v>3.4284570743860887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ata"/>
      <sheetName val="Option 1 Meet Planning Dates"/>
      <sheetName val="Option 2 No Major Projects"/>
      <sheetName val="Option 3 Selected Major Project"/>
      <sheetName val="Option 3 Selected Major-sorted"/>
      <sheetName val="Option 3 Eng &amp; Net Costs"/>
      <sheetName val="Option 3 Eng &amp; Net Costs (2)"/>
      <sheetName val="Sheet1"/>
      <sheetName val="Simplified Summary"/>
      <sheetName val="Lead times"/>
    </sheetNames>
    <sheetDataSet>
      <sheetData sheetId="0"/>
      <sheetData sheetId="1"/>
      <sheetData sheetId="2"/>
      <sheetData sheetId="3"/>
      <sheetData sheetId="4"/>
      <sheetData sheetId="5"/>
      <sheetData sheetId="6"/>
      <sheetData sheetId="7"/>
      <sheetData sheetId="8"/>
      <sheetData sheetId="9">
        <row r="5">
          <cell r="A5" t="str">
            <v>No</v>
          </cell>
          <cell r="B5" t="str">
            <v>Type</v>
          </cell>
          <cell r="C5" t="str">
            <v xml:space="preserve">Lead Time </v>
          </cell>
          <cell r="D5" t="str">
            <v xml:space="preserve">Eng &amp; </v>
          </cell>
        </row>
        <row r="6">
          <cell r="C6" t="str">
            <v>Months</v>
          </cell>
          <cell r="D6" t="str">
            <v>Network</v>
          </cell>
        </row>
        <row r="7">
          <cell r="A7">
            <v>1</v>
          </cell>
          <cell r="B7" t="str">
            <v>EHV TL -EIS</v>
          </cell>
          <cell r="C7">
            <v>60</v>
          </cell>
          <cell r="D7">
            <v>0.2</v>
          </cell>
        </row>
        <row r="8">
          <cell r="A8">
            <v>2</v>
          </cell>
          <cell r="B8" t="str">
            <v>EHV TL -REF</v>
          </cell>
          <cell r="C8">
            <v>36</v>
          </cell>
          <cell r="D8">
            <v>0.17499999999999999</v>
          </cell>
        </row>
        <row r="9">
          <cell r="A9">
            <v>3</v>
          </cell>
          <cell r="B9" t="str">
            <v>TL -EIS</v>
          </cell>
          <cell r="C9">
            <v>48</v>
          </cell>
          <cell r="D9">
            <v>0.2</v>
          </cell>
        </row>
        <row r="10">
          <cell r="A10">
            <v>4</v>
          </cell>
          <cell r="B10" t="str">
            <v>TL -REF</v>
          </cell>
          <cell r="C10">
            <v>24</v>
          </cell>
          <cell r="D10">
            <v>0.17499999999999999</v>
          </cell>
        </row>
        <row r="11">
          <cell r="A11">
            <v>5</v>
          </cell>
          <cell r="B11" t="str">
            <v>500/330kV Greenfield</v>
          </cell>
          <cell r="C11">
            <v>40</v>
          </cell>
          <cell r="D11">
            <v>0.2</v>
          </cell>
        </row>
        <row r="12">
          <cell r="A12">
            <v>6</v>
          </cell>
          <cell r="B12" t="str">
            <v>330/132kV Greenfield</v>
          </cell>
          <cell r="C12">
            <v>36</v>
          </cell>
          <cell r="D12">
            <v>0.2</v>
          </cell>
        </row>
        <row r="13">
          <cell r="A13">
            <v>7</v>
          </cell>
          <cell r="B13" t="str">
            <v>132kV Greenfield</v>
          </cell>
          <cell r="C13">
            <v>30</v>
          </cell>
          <cell r="D13">
            <v>0.2</v>
          </cell>
        </row>
        <row r="14">
          <cell r="A14">
            <v>8</v>
          </cell>
          <cell r="B14" t="str">
            <v>500/330kV Aug</v>
          </cell>
          <cell r="C14">
            <v>28</v>
          </cell>
          <cell r="D14">
            <v>0.3</v>
          </cell>
        </row>
        <row r="15">
          <cell r="A15">
            <v>9</v>
          </cell>
          <cell r="B15" t="str">
            <v>330/132kV Aug</v>
          </cell>
          <cell r="C15">
            <v>24</v>
          </cell>
          <cell r="D15">
            <v>0.3</v>
          </cell>
        </row>
        <row r="16">
          <cell r="A16">
            <v>10</v>
          </cell>
          <cell r="B16" t="str">
            <v>132kV Aug</v>
          </cell>
          <cell r="C16">
            <v>24</v>
          </cell>
          <cell r="D16">
            <v>0.3</v>
          </cell>
        </row>
        <row r="17">
          <cell r="A17">
            <v>11</v>
          </cell>
          <cell r="B17" t="str">
            <v>Transformer Replace</v>
          </cell>
          <cell r="C17">
            <v>18</v>
          </cell>
          <cell r="D17">
            <v>0.3</v>
          </cell>
        </row>
        <row r="18">
          <cell r="A18">
            <v>12</v>
          </cell>
          <cell r="B18" t="str">
            <v>Capacitor Replace</v>
          </cell>
          <cell r="C18">
            <v>14</v>
          </cell>
          <cell r="D18">
            <v>0.6</v>
          </cell>
        </row>
        <row r="19">
          <cell r="A19">
            <v>13</v>
          </cell>
          <cell r="B19" t="str">
            <v>Shunt Reactor Replace</v>
          </cell>
          <cell r="C19">
            <v>18</v>
          </cell>
          <cell r="D19">
            <v>0.3</v>
          </cell>
        </row>
        <row r="20">
          <cell r="A20">
            <v>14</v>
          </cell>
          <cell r="B20" t="str">
            <v>SS Property Acquistion</v>
          </cell>
          <cell r="C20">
            <v>18</v>
          </cell>
        </row>
        <row r="21">
          <cell r="A21">
            <v>15</v>
          </cell>
          <cell r="B21" t="str">
            <v>TL Property Acquistion</v>
          </cell>
          <cell r="C21">
            <v>18</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ource Data"/>
      <sheetName val="Network Capex ACCC Submission"/>
      <sheetName val="Printout Source Data"/>
      <sheetName val="Printout Project Type"/>
      <sheetName val="Lead times"/>
      <sheetName val="Summary Network Costs"/>
      <sheetName val="Conso Proj Des Final"/>
      <sheetName val="All Details"/>
    </sheetNames>
    <sheetDataSet>
      <sheetData sheetId="0" refreshError="1"/>
      <sheetData sheetId="1" refreshError="1">
        <row r="58">
          <cell r="A58">
            <v>1</v>
          </cell>
          <cell r="B58" t="str">
            <v>Newcastle and Lower North Coast Supply - Committed</v>
          </cell>
          <cell r="C58">
            <v>1</v>
          </cell>
          <cell r="E58">
            <v>39</v>
          </cell>
          <cell r="H58">
            <v>11</v>
          </cell>
          <cell r="I58" t="str">
            <v>Transformer Replace</v>
          </cell>
          <cell r="N58" t="str">
            <v>Committed</v>
          </cell>
          <cell r="O58" t="str">
            <v>Establishment of Waratah West 330/132kV Sub - Contract</v>
          </cell>
          <cell r="P58" t="str">
            <v>330SS</v>
          </cell>
          <cell r="Q58" t="str">
            <v>Northern</v>
          </cell>
          <cell r="R58">
            <v>18.57</v>
          </cell>
          <cell r="S58">
            <v>4.0199999999999996</v>
          </cell>
        </row>
        <row r="59">
          <cell r="A59">
            <v>2</v>
          </cell>
          <cell r="B59" t="str">
            <v>Sydney West SVC</v>
          </cell>
          <cell r="C59">
            <v>1</v>
          </cell>
          <cell r="E59">
            <v>55</v>
          </cell>
          <cell r="H59">
            <v>11</v>
          </cell>
          <cell r="I59" t="str">
            <v>Transformer Replace</v>
          </cell>
          <cell r="N59" t="str">
            <v>Committed</v>
          </cell>
          <cell r="O59" t="str">
            <v>Sydney West SVC - Contract</v>
          </cell>
          <cell r="P59" t="str">
            <v>SVC</v>
          </cell>
          <cell r="Q59" t="str">
            <v>Central</v>
          </cell>
          <cell r="R59">
            <v>26.9</v>
          </cell>
          <cell r="S59">
            <v>3.6</v>
          </cell>
          <cell r="T59">
            <v>2.9000000000000001E-2</v>
          </cell>
        </row>
        <row r="60">
          <cell r="A60">
            <v>3</v>
          </cell>
          <cell r="B60" t="str">
            <v>Tuggerah Sterland Line Upgrade</v>
          </cell>
          <cell r="C60">
            <v>1</v>
          </cell>
          <cell r="E60">
            <v>63</v>
          </cell>
          <cell r="H60">
            <v>11</v>
          </cell>
          <cell r="I60" t="str">
            <v>Transformer Replace</v>
          </cell>
          <cell r="N60" t="str">
            <v>Committed</v>
          </cell>
          <cell r="O60" t="str">
            <v>Tuggerah Streland Upgrade</v>
          </cell>
          <cell r="P60" t="str">
            <v>TL REF</v>
          </cell>
          <cell r="Q60" t="str">
            <v>Northern</v>
          </cell>
          <cell r="R60">
            <v>14.23</v>
          </cell>
          <cell r="S60">
            <v>1.64</v>
          </cell>
        </row>
        <row r="61">
          <cell r="A61">
            <v>4</v>
          </cell>
          <cell r="B61" t="str">
            <v>Yass 330 kV Substation Equipment Replacement</v>
          </cell>
          <cell r="C61">
            <v>1</v>
          </cell>
          <cell r="E61">
            <v>68</v>
          </cell>
          <cell r="H61">
            <v>11</v>
          </cell>
          <cell r="I61" t="str">
            <v>Transformer Replace</v>
          </cell>
          <cell r="N61" t="str">
            <v>Committed</v>
          </cell>
          <cell r="O61" t="str">
            <v>Yass 330kV Substation Refurbishment - Contract</v>
          </cell>
          <cell r="P61" t="str">
            <v>330SS</v>
          </cell>
          <cell r="Q61" t="str">
            <v>Southern</v>
          </cell>
          <cell r="R61">
            <v>38.67</v>
          </cell>
          <cell r="S61">
            <v>13.9</v>
          </cell>
        </row>
        <row r="62">
          <cell r="A62">
            <v>5</v>
          </cell>
          <cell r="B62" t="str">
            <v>Substation Projects - Miscellaneous</v>
          </cell>
          <cell r="C62">
            <v>1</v>
          </cell>
          <cell r="E62">
            <v>68</v>
          </cell>
          <cell r="H62">
            <v>11</v>
          </cell>
          <cell r="I62" t="str">
            <v>Transformer Replace</v>
          </cell>
          <cell r="N62" t="str">
            <v>Committed</v>
          </cell>
          <cell r="O62" t="str">
            <v>Substation Projects - Miscellaneous</v>
          </cell>
          <cell r="P62" t="str">
            <v>330SS</v>
          </cell>
          <cell r="Q62" t="str">
            <v>Various</v>
          </cell>
          <cell r="R62">
            <v>34.700000000000003</v>
          </cell>
          <cell r="S62">
            <v>1.49</v>
          </cell>
        </row>
        <row r="63">
          <cell r="A63">
            <v>6</v>
          </cell>
          <cell r="B63" t="str">
            <v>SNOVIC Upgrades</v>
          </cell>
          <cell r="C63">
            <v>1</v>
          </cell>
          <cell r="E63">
            <v>39</v>
          </cell>
          <cell r="H63">
            <v>11</v>
          </cell>
          <cell r="I63" t="str">
            <v>Transformer Replace</v>
          </cell>
          <cell r="N63" t="str">
            <v>Committed</v>
          </cell>
          <cell r="O63" t="str">
            <v>SNOVIC Upgrade</v>
          </cell>
          <cell r="P63" t="str">
            <v>330SS</v>
          </cell>
          <cell r="Q63" t="str">
            <v>Northern</v>
          </cell>
          <cell r="R63">
            <v>2.58</v>
          </cell>
          <cell r="S63">
            <v>1.55E-2</v>
          </cell>
        </row>
        <row r="64">
          <cell r="A64">
            <v>7</v>
          </cell>
          <cell r="B64" t="str">
            <v>Koolkhan 132/66kV Substation - Upgrade</v>
          </cell>
          <cell r="C64">
            <v>1</v>
          </cell>
          <cell r="E64">
            <v>39</v>
          </cell>
          <cell r="H64">
            <v>11</v>
          </cell>
          <cell r="I64" t="str">
            <v>Transformer Replace</v>
          </cell>
          <cell r="N64" t="str">
            <v>Committed</v>
          </cell>
          <cell r="O64" t="str">
            <v>Koolkhan 132/66kV Substation - Upgrade</v>
          </cell>
          <cell r="P64" t="str">
            <v>330SS</v>
          </cell>
          <cell r="Q64" t="str">
            <v>Northern</v>
          </cell>
          <cell r="R64">
            <v>4.4980000000000002</v>
          </cell>
          <cell r="S64">
            <v>0.50600000000000001</v>
          </cell>
        </row>
        <row r="65">
          <cell r="A65">
            <v>8</v>
          </cell>
          <cell r="B65" t="str">
            <v>Communications Upgrades</v>
          </cell>
          <cell r="C65">
            <v>1</v>
          </cell>
          <cell r="E65">
            <v>39</v>
          </cell>
          <cell r="H65">
            <v>11</v>
          </cell>
          <cell r="I65" t="str">
            <v>Transformer Replace</v>
          </cell>
          <cell r="N65" t="str">
            <v>Committed</v>
          </cell>
          <cell r="O65" t="str">
            <v>Communications Upgrades</v>
          </cell>
          <cell r="P65" t="str">
            <v>Tech Serv</v>
          </cell>
          <cell r="Q65" t="str">
            <v>Various</v>
          </cell>
          <cell r="R65">
            <v>25.5</v>
          </cell>
          <cell r="S65">
            <v>5.4</v>
          </cell>
          <cell r="T65">
            <v>6.5</v>
          </cell>
          <cell r="U65">
            <v>6</v>
          </cell>
          <cell r="V65">
            <v>3.5</v>
          </cell>
        </row>
        <row r="66">
          <cell r="A66">
            <v>9</v>
          </cell>
        </row>
        <row r="67">
          <cell r="A67">
            <v>10</v>
          </cell>
        </row>
        <row r="68">
          <cell r="A68">
            <v>11</v>
          </cell>
        </row>
        <row r="69">
          <cell r="A69">
            <v>12</v>
          </cell>
          <cell r="B69" t="str">
            <v>Wollar - Wellington 330 kV Line &amp; Wollar 330 kV Sw Stn</v>
          </cell>
          <cell r="C69">
            <v>1</v>
          </cell>
          <cell r="E69">
            <v>64</v>
          </cell>
          <cell r="H69">
            <v>11</v>
          </cell>
          <cell r="I69" t="str">
            <v>Transformer Replace</v>
          </cell>
          <cell r="N69" t="str">
            <v>Committed</v>
          </cell>
          <cell r="O69" t="str">
            <v>Wollar to Wellington Substation Works</v>
          </cell>
          <cell r="P69" t="str">
            <v>330SS</v>
          </cell>
          <cell r="Q69" t="str">
            <v>Central</v>
          </cell>
          <cell r="R69">
            <v>24.870000000000005</v>
          </cell>
          <cell r="S69">
            <v>1.7689999999999999</v>
          </cell>
          <cell r="T69">
            <v>5.2240000000000002</v>
          </cell>
          <cell r="U69">
            <v>17.256</v>
          </cell>
        </row>
        <row r="70">
          <cell r="A70">
            <v>13</v>
          </cell>
          <cell r="B70" t="str">
            <v>Wollar - Wellington 330 kV Line &amp; Wollar 330 kV Sw Stn</v>
          </cell>
          <cell r="C70">
            <v>1</v>
          </cell>
          <cell r="E70">
            <v>65</v>
          </cell>
          <cell r="H70">
            <v>11</v>
          </cell>
          <cell r="I70" t="str">
            <v>Transformer Replace</v>
          </cell>
          <cell r="N70" t="str">
            <v>Committed</v>
          </cell>
          <cell r="O70" t="str">
            <v>Wollar to Wellington 330kV TL - Contract</v>
          </cell>
          <cell r="P70" t="str">
            <v>TL EIS</v>
          </cell>
          <cell r="Q70" t="str">
            <v>Central</v>
          </cell>
          <cell r="R70">
            <v>49.3</v>
          </cell>
          <cell r="S70">
            <v>1.1200000000000001</v>
          </cell>
          <cell r="T70">
            <v>14.2</v>
          </cell>
          <cell r="U70">
            <v>30.8</v>
          </cell>
          <cell r="V70">
            <v>2.1</v>
          </cell>
        </row>
        <row r="71">
          <cell r="A71">
            <v>14</v>
          </cell>
          <cell r="B71" t="str">
            <v>Armidale, Mrln, Vales, Vinyd,Well'ton,&amp; Yass 330 kV Txs</v>
          </cell>
          <cell r="C71">
            <v>1</v>
          </cell>
          <cell r="E71">
            <v>3</v>
          </cell>
          <cell r="H71">
            <v>11</v>
          </cell>
          <cell r="I71" t="str">
            <v>Transformer Replace</v>
          </cell>
          <cell r="N71" t="str">
            <v>Committed</v>
          </cell>
          <cell r="O71" t="str">
            <v>Vineyard 330kV SS- Replacement of No.2 Tx - Contract</v>
          </cell>
          <cell r="P71" t="str">
            <v>330TX</v>
          </cell>
          <cell r="Q71" t="str">
            <v>Central</v>
          </cell>
          <cell r="R71">
            <v>3.8450000000000002</v>
          </cell>
          <cell r="S71">
            <v>2.1000000000000001E-2</v>
          </cell>
        </row>
        <row r="72">
          <cell r="A72">
            <v>15</v>
          </cell>
          <cell r="B72" t="str">
            <v>Liverpool Third 330/132 kV Transformer</v>
          </cell>
          <cell r="C72">
            <v>1</v>
          </cell>
          <cell r="E72">
            <v>28</v>
          </cell>
          <cell r="H72">
            <v>11</v>
          </cell>
          <cell r="I72" t="str">
            <v>Transformer Replace</v>
          </cell>
          <cell r="N72" t="str">
            <v>Committed</v>
          </cell>
          <cell r="O72" t="str">
            <v>Liverpool Third Transformer - Contract</v>
          </cell>
          <cell r="P72" t="str">
            <v>330SS</v>
          </cell>
          <cell r="Q72" t="str">
            <v>Central</v>
          </cell>
          <cell r="R72">
            <v>8.89</v>
          </cell>
          <cell r="S72">
            <v>8.4</v>
          </cell>
        </row>
        <row r="73">
          <cell r="A73">
            <v>16</v>
          </cell>
          <cell r="B73" t="str">
            <v>Coffs Harbour: 330/132 kV Substation</v>
          </cell>
          <cell r="C73">
            <v>1</v>
          </cell>
          <cell r="E73">
            <v>9</v>
          </cell>
          <cell r="H73">
            <v>11</v>
          </cell>
          <cell r="I73" t="str">
            <v>Transformer Replace</v>
          </cell>
          <cell r="N73" t="str">
            <v>Committed</v>
          </cell>
          <cell r="O73" t="str">
            <v>Coffs Harbour 330/132kV Substation - Contract</v>
          </cell>
          <cell r="P73" t="str">
            <v>330SS</v>
          </cell>
          <cell r="Q73" t="str">
            <v>Northern</v>
          </cell>
          <cell r="R73">
            <v>16.2</v>
          </cell>
          <cell r="S73">
            <v>3.8</v>
          </cell>
          <cell r="T73">
            <v>12.2</v>
          </cell>
        </row>
        <row r="74">
          <cell r="A74">
            <v>17</v>
          </cell>
          <cell r="B74" t="str">
            <v>Coffs Harbour: 330/132 kV Substation</v>
          </cell>
          <cell r="C74">
            <v>1</v>
          </cell>
          <cell r="E74">
            <v>9</v>
          </cell>
          <cell r="H74">
            <v>11</v>
          </cell>
          <cell r="I74" t="str">
            <v>Transformer Replace</v>
          </cell>
          <cell r="N74" t="str">
            <v>Committed</v>
          </cell>
          <cell r="O74" t="str">
            <v>Coffs Harbour TL Rearrangement - Contract</v>
          </cell>
          <cell r="P74" t="str">
            <v>TL REF</v>
          </cell>
          <cell r="Q74" t="str">
            <v>Northern</v>
          </cell>
          <cell r="R74">
            <v>3.3</v>
          </cell>
          <cell r="S74">
            <v>0.88</v>
          </cell>
          <cell r="T74">
            <v>2.2999999999999998</v>
          </cell>
        </row>
        <row r="75">
          <cell r="A75">
            <v>18</v>
          </cell>
        </row>
        <row r="76">
          <cell r="A76">
            <v>19</v>
          </cell>
        </row>
        <row r="77">
          <cell r="A77" t="str">
            <v>Condition Based Transformer Replacements</v>
          </cell>
        </row>
        <row r="78">
          <cell r="A78">
            <v>20</v>
          </cell>
          <cell r="B78" t="str">
            <v>Armidale 132/66 kV Transformer Replacement</v>
          </cell>
          <cell r="C78">
            <v>1</v>
          </cell>
          <cell r="D78">
            <v>38749</v>
          </cell>
          <cell r="E78">
            <v>2</v>
          </cell>
          <cell r="F78">
            <v>3</v>
          </cell>
          <cell r="G78">
            <v>38209</v>
          </cell>
          <cell r="H78">
            <v>11</v>
          </cell>
          <cell r="I78" t="str">
            <v>Transformer Replace</v>
          </cell>
          <cell r="J78">
            <v>18</v>
          </cell>
          <cell r="L78" t="str">
            <v>5.3.2</v>
          </cell>
          <cell r="M78" t="str">
            <v>Likely</v>
          </cell>
          <cell r="N78" t="str">
            <v>Planning</v>
          </cell>
          <cell r="O78" t="str">
            <v>Armidale 2*132/66kV Tx Replacement</v>
          </cell>
          <cell r="P78" t="str">
            <v>132TX</v>
          </cell>
          <cell r="Q78" t="str">
            <v>Northern</v>
          </cell>
          <cell r="R78">
            <v>7.5</v>
          </cell>
          <cell r="S78">
            <v>2.3396739130434794</v>
          </cell>
          <cell r="T78">
            <v>5.1603260869565206</v>
          </cell>
        </row>
        <row r="79">
          <cell r="A79">
            <v>21</v>
          </cell>
          <cell r="B79" t="str">
            <v>Armidale, Mrln, Vales, Vinyd,Well'ton,&amp; Yass 330 kV Txs</v>
          </cell>
          <cell r="C79">
            <v>1</v>
          </cell>
          <cell r="D79">
            <v>38749</v>
          </cell>
          <cell r="E79">
            <v>3</v>
          </cell>
          <cell r="F79">
            <v>3</v>
          </cell>
          <cell r="G79">
            <v>38209</v>
          </cell>
          <cell r="H79">
            <v>11</v>
          </cell>
          <cell r="I79" t="str">
            <v>Transformer Replace</v>
          </cell>
          <cell r="J79">
            <v>18</v>
          </cell>
          <cell r="L79" t="str">
            <v>6.3.1</v>
          </cell>
          <cell r="M79" t="str">
            <v>Likely</v>
          </cell>
          <cell r="N79" t="str">
            <v>Planning</v>
          </cell>
          <cell r="O79" t="str">
            <v>Wellington Tx Replacement 2x375MVA tx - contract</v>
          </cell>
          <cell r="P79" t="str">
            <v>330TX</v>
          </cell>
          <cell r="Q79" t="str">
            <v>Central</v>
          </cell>
          <cell r="R79">
            <v>6</v>
          </cell>
          <cell r="S79">
            <v>1.8717391304347832</v>
          </cell>
          <cell r="T79">
            <v>4.1282608695652172</v>
          </cell>
        </row>
        <row r="80">
          <cell r="A80">
            <v>22</v>
          </cell>
          <cell r="B80" t="str">
            <v>Armidale, Mrln, Vales, Vinyd,Well'ton,&amp; Yass 330 kV Txs</v>
          </cell>
          <cell r="C80">
            <v>1</v>
          </cell>
          <cell r="D80">
            <v>39234</v>
          </cell>
          <cell r="E80">
            <v>3</v>
          </cell>
          <cell r="F80">
            <v>3</v>
          </cell>
          <cell r="G80">
            <v>38694</v>
          </cell>
          <cell r="H80">
            <v>11</v>
          </cell>
          <cell r="I80" t="str">
            <v>Transformer Replace</v>
          </cell>
          <cell r="J80">
            <v>18</v>
          </cell>
          <cell r="L80" t="str">
            <v>6.3.1</v>
          </cell>
          <cell r="M80" t="str">
            <v>Likely</v>
          </cell>
          <cell r="N80" t="str">
            <v>Planning</v>
          </cell>
          <cell r="O80" t="str">
            <v>Vales Point Txs Replacement - Contract</v>
          </cell>
          <cell r="P80" t="str">
            <v>330TX</v>
          </cell>
          <cell r="Q80" t="str">
            <v>Northern</v>
          </cell>
          <cell r="R80">
            <v>4</v>
          </cell>
          <cell r="T80">
            <v>0.32</v>
          </cell>
          <cell r="U80">
            <v>3.68</v>
          </cell>
        </row>
        <row r="81">
          <cell r="A81">
            <v>23</v>
          </cell>
          <cell r="B81" t="str">
            <v>Armidale, Mrln, Vales, Vinyd,Well'ton,&amp; Yass 330 kV Txs</v>
          </cell>
          <cell r="C81">
            <v>1</v>
          </cell>
          <cell r="D81">
            <v>39234</v>
          </cell>
          <cell r="E81">
            <v>3</v>
          </cell>
          <cell r="F81">
            <v>3</v>
          </cell>
          <cell r="G81">
            <v>38694</v>
          </cell>
          <cell r="H81">
            <v>11</v>
          </cell>
          <cell r="I81" t="str">
            <v>Transformer Replace</v>
          </cell>
          <cell r="J81">
            <v>18</v>
          </cell>
          <cell r="L81" t="str">
            <v>6.3.1</v>
          </cell>
          <cell r="M81" t="str">
            <v>Likely</v>
          </cell>
          <cell r="N81" t="str">
            <v>Planning</v>
          </cell>
          <cell r="O81" t="str">
            <v>Armidale 2* 330/132kV 375 MVAr Tx replacement - contract</v>
          </cell>
          <cell r="P81" t="str">
            <v>330TX</v>
          </cell>
          <cell r="Q81" t="str">
            <v>Northern</v>
          </cell>
          <cell r="R81">
            <v>12</v>
          </cell>
          <cell r="T81">
            <v>0.96</v>
          </cell>
          <cell r="U81">
            <v>11.04</v>
          </cell>
        </row>
        <row r="82">
          <cell r="A82">
            <v>24</v>
          </cell>
          <cell r="B82" t="str">
            <v>Port Macquarie 132/33 kV Transformer Replacement</v>
          </cell>
          <cell r="C82">
            <v>1</v>
          </cell>
          <cell r="D82">
            <v>38991</v>
          </cell>
          <cell r="E82">
            <v>44</v>
          </cell>
          <cell r="F82">
            <v>3</v>
          </cell>
          <cell r="G82">
            <v>38271</v>
          </cell>
          <cell r="H82">
            <v>10</v>
          </cell>
          <cell r="I82" t="str">
            <v>132kV Aug</v>
          </cell>
          <cell r="J82">
            <v>24</v>
          </cell>
          <cell r="L82" t="str">
            <v>5.3.3</v>
          </cell>
          <cell r="M82" t="str">
            <v>Likely</v>
          </cell>
          <cell r="N82" t="str">
            <v>Proposed</v>
          </cell>
          <cell r="O82" t="str">
            <v>Port Macquarie Tx Replacement - Contract</v>
          </cell>
          <cell r="P82" t="str">
            <v>132TX</v>
          </cell>
          <cell r="Q82" t="str">
            <v>Northern</v>
          </cell>
          <cell r="R82">
            <v>5.666666666666667</v>
          </cell>
          <cell r="S82">
            <v>0.42499999999999999</v>
          </cell>
          <cell r="T82">
            <v>4.6749999999999998</v>
          </cell>
          <cell r="U82">
            <v>0.56666666666666665</v>
          </cell>
        </row>
        <row r="83">
          <cell r="A83">
            <v>25</v>
          </cell>
          <cell r="B83" t="str">
            <v>Supply to South &amp; Inner Metro Sydney</v>
          </cell>
          <cell r="C83">
            <v>1</v>
          </cell>
          <cell r="D83">
            <v>39234</v>
          </cell>
          <cell r="E83">
            <v>52</v>
          </cell>
          <cell r="F83">
            <v>3</v>
          </cell>
          <cell r="G83">
            <v>38694</v>
          </cell>
          <cell r="H83">
            <v>13</v>
          </cell>
          <cell r="I83" t="str">
            <v>Shunt Reactor Replace</v>
          </cell>
          <cell r="J83">
            <v>18</v>
          </cell>
          <cell r="L83" t="str">
            <v>6.5.13</v>
          </cell>
          <cell r="M83" t="str">
            <v>Poss</v>
          </cell>
          <cell r="N83" t="str">
            <v>PT</v>
          </cell>
          <cell r="O83" t="str">
            <v>Sydney South 41 Cable Series Reactor Replacement - Contract</v>
          </cell>
          <cell r="P83" t="str">
            <v>330TX</v>
          </cell>
          <cell r="Q83" t="str">
            <v>Central</v>
          </cell>
          <cell r="R83">
            <v>5</v>
          </cell>
          <cell r="T83">
            <v>0.4</v>
          </cell>
          <cell r="U83">
            <v>4.5999999999999996</v>
          </cell>
        </row>
        <row r="84">
          <cell r="A84">
            <v>26</v>
          </cell>
          <cell r="B84" t="str">
            <v>Supply to South &amp; Inner Metro Sydney</v>
          </cell>
          <cell r="C84">
            <v>1</v>
          </cell>
          <cell r="D84">
            <v>39234</v>
          </cell>
          <cell r="E84">
            <v>52</v>
          </cell>
          <cell r="F84">
            <v>3</v>
          </cell>
          <cell r="G84">
            <v>38694</v>
          </cell>
          <cell r="H84">
            <v>13</v>
          </cell>
          <cell r="I84" t="str">
            <v>Shunt Reactor Replace</v>
          </cell>
          <cell r="J84">
            <v>18</v>
          </cell>
          <cell r="L84" t="str">
            <v>6.5.13</v>
          </cell>
          <cell r="M84" t="str">
            <v>Poss</v>
          </cell>
          <cell r="N84" t="str">
            <v>PT</v>
          </cell>
          <cell r="O84" t="str">
            <v>Sydney South 41 Cable Shunt Reactor Replacement - Contract</v>
          </cell>
          <cell r="P84" t="str">
            <v>Asset Replace</v>
          </cell>
          <cell r="Q84" t="str">
            <v>Central</v>
          </cell>
          <cell r="R84">
            <v>5</v>
          </cell>
          <cell r="T84">
            <v>0.4</v>
          </cell>
          <cell r="U84">
            <v>4.5999999999999996</v>
          </cell>
        </row>
        <row r="85">
          <cell r="A85">
            <v>27</v>
          </cell>
          <cell r="B85" t="str">
            <v>Sydney West Transformer Replacement</v>
          </cell>
          <cell r="C85">
            <v>1</v>
          </cell>
          <cell r="D85">
            <v>39965</v>
          </cell>
          <cell r="E85">
            <v>56</v>
          </cell>
          <cell r="F85">
            <v>3</v>
          </cell>
          <cell r="G85">
            <v>38405</v>
          </cell>
          <cell r="H85">
            <v>11</v>
          </cell>
          <cell r="I85" t="str">
            <v>Transformer Replace</v>
          </cell>
          <cell r="J85">
            <v>52</v>
          </cell>
          <cell r="L85" t="str">
            <v>6.5.16</v>
          </cell>
          <cell r="M85" t="str">
            <v>Poss</v>
          </cell>
          <cell r="N85" t="str">
            <v>Proposed</v>
          </cell>
          <cell r="O85" t="str">
            <v>Sydney West Single Phase Tx Replacement - Contract</v>
          </cell>
          <cell r="P85" t="str">
            <v>330TX</v>
          </cell>
          <cell r="Q85" t="str">
            <v>Central</v>
          </cell>
          <cell r="R85">
            <v>24</v>
          </cell>
          <cell r="S85">
            <v>0.19780219780219782</v>
          </cell>
          <cell r="T85">
            <v>1.3714285714285719</v>
          </cell>
          <cell r="U85">
            <v>2.2039651070578907</v>
          </cell>
          <cell r="V85">
            <v>15.674174993883511</v>
          </cell>
          <cell r="W85">
            <v>4.5526291298278272</v>
          </cell>
        </row>
        <row r="86">
          <cell r="A86">
            <v>28</v>
          </cell>
          <cell r="B86" t="str">
            <v>Tamworth Reactors</v>
          </cell>
          <cell r="C86">
            <v>1</v>
          </cell>
          <cell r="D86">
            <v>39539</v>
          </cell>
          <cell r="E86">
            <v>58</v>
          </cell>
          <cell r="F86">
            <v>3</v>
          </cell>
          <cell r="G86">
            <v>38999</v>
          </cell>
          <cell r="H86">
            <v>13</v>
          </cell>
          <cell r="I86" t="str">
            <v>Shunt Reactor Replace</v>
          </cell>
          <cell r="J86">
            <v>18</v>
          </cell>
          <cell r="L86" t="str">
            <v>6.3.9</v>
          </cell>
          <cell r="M86" t="str">
            <v>Likely</v>
          </cell>
          <cell r="N86" t="str">
            <v>Future</v>
          </cell>
          <cell r="O86" t="str">
            <v>Tamworth Reactor Replacement Stage 2 - Contract</v>
          </cell>
          <cell r="P86" t="str">
            <v>330CAP</v>
          </cell>
          <cell r="Q86" t="str">
            <v>Northern</v>
          </cell>
          <cell r="R86">
            <v>6</v>
          </cell>
          <cell r="U86">
            <v>0.6</v>
          </cell>
          <cell r="V86">
            <v>5.4</v>
          </cell>
        </row>
        <row r="87">
          <cell r="A87">
            <v>29</v>
          </cell>
          <cell r="B87" t="str">
            <v>Tamworth Reactors</v>
          </cell>
          <cell r="C87">
            <v>1</v>
          </cell>
          <cell r="D87">
            <v>39052</v>
          </cell>
          <cell r="E87">
            <v>58</v>
          </cell>
          <cell r="F87">
            <v>3</v>
          </cell>
          <cell r="G87">
            <v>38512</v>
          </cell>
          <cell r="H87">
            <v>13</v>
          </cell>
          <cell r="I87" t="str">
            <v>Shunt Reactor Replace</v>
          </cell>
          <cell r="J87">
            <v>18</v>
          </cell>
          <cell r="L87" t="str">
            <v>6.3.9</v>
          </cell>
          <cell r="M87" t="str">
            <v>Likely</v>
          </cell>
          <cell r="N87" t="str">
            <v>Future</v>
          </cell>
          <cell r="O87" t="str">
            <v>Tamworth Reactor Replacement Stage 1 - Contract</v>
          </cell>
          <cell r="P87" t="str">
            <v>330CAP</v>
          </cell>
          <cell r="Q87" t="str">
            <v>Northern</v>
          </cell>
          <cell r="R87">
            <v>6</v>
          </cell>
          <cell r="S87">
            <v>0.03</v>
          </cell>
          <cell r="T87">
            <v>4.47</v>
          </cell>
          <cell r="U87">
            <v>1.5</v>
          </cell>
        </row>
        <row r="88">
          <cell r="A88" t="str">
            <v>Strategy Based Substation Replacements</v>
          </cell>
        </row>
        <row r="89">
          <cell r="A89">
            <v>30</v>
          </cell>
          <cell r="B89" t="str">
            <v>Snowy Assets Rehab - MSS</v>
          </cell>
          <cell r="C89">
            <v>1</v>
          </cell>
          <cell r="D89">
            <v>39783</v>
          </cell>
          <cell r="E89">
            <v>48</v>
          </cell>
          <cell r="F89">
            <v>3</v>
          </cell>
          <cell r="G89">
            <v>38703</v>
          </cell>
          <cell r="H89">
            <v>6</v>
          </cell>
          <cell r="I89" t="str">
            <v>330/132kV Greenfield</v>
          </cell>
          <cell r="J89">
            <v>36</v>
          </cell>
          <cell r="L89" t="str">
            <v>5.3.7</v>
          </cell>
          <cell r="M89" t="str">
            <v>Const</v>
          </cell>
          <cell r="N89" t="str">
            <v>Proposed</v>
          </cell>
          <cell r="O89" t="str">
            <v>Murray 330kV SS Augmentation - Contract</v>
          </cell>
          <cell r="P89" t="str">
            <v>330SS</v>
          </cell>
          <cell r="Q89" t="str">
            <v>Southern</v>
          </cell>
          <cell r="R89">
            <v>10</v>
          </cell>
          <cell r="T89">
            <v>0.31111111111111112</v>
          </cell>
          <cell r="U89">
            <v>0.90869565217391335</v>
          </cell>
          <cell r="V89">
            <v>7.6294469680582591</v>
          </cell>
          <cell r="W89">
            <v>1.1507462686567167</v>
          </cell>
        </row>
        <row r="90">
          <cell r="A90">
            <v>31</v>
          </cell>
          <cell r="B90" t="str">
            <v>Snowy Assets Rehab - UTSS</v>
          </cell>
          <cell r="C90">
            <v>1</v>
          </cell>
          <cell r="D90">
            <v>39783</v>
          </cell>
          <cell r="E90">
            <v>49</v>
          </cell>
          <cell r="F90">
            <v>3</v>
          </cell>
          <cell r="G90">
            <v>38703</v>
          </cell>
          <cell r="H90">
            <v>6</v>
          </cell>
          <cell r="I90" t="str">
            <v>330/132kV Greenfield</v>
          </cell>
          <cell r="J90">
            <v>36</v>
          </cell>
          <cell r="L90" t="str">
            <v>5.3.7</v>
          </cell>
          <cell r="M90" t="str">
            <v>Const</v>
          </cell>
          <cell r="N90" t="str">
            <v>Proposed</v>
          </cell>
          <cell r="O90" t="str">
            <v>Upper Tumut Switching Station (UTSS) Augmentation - Contract</v>
          </cell>
          <cell r="P90" t="str">
            <v>330SS</v>
          </cell>
          <cell r="Q90" t="str">
            <v>Southern</v>
          </cell>
          <cell r="R90">
            <v>7.5</v>
          </cell>
          <cell r="T90">
            <v>0.23333333333333334</v>
          </cell>
          <cell r="U90">
            <v>0.68152173913043501</v>
          </cell>
          <cell r="V90">
            <v>5.722085226043693</v>
          </cell>
          <cell r="W90">
            <v>0.86305970149253741</v>
          </cell>
        </row>
        <row r="91">
          <cell r="A91" t="str">
            <v>Small Augmentations - New Lines</v>
          </cell>
        </row>
        <row r="92">
          <cell r="A92">
            <v>32</v>
          </cell>
          <cell r="B92" t="str">
            <v>Glen Innes/Inverell supply</v>
          </cell>
          <cell r="C92">
            <v>1</v>
          </cell>
          <cell r="D92">
            <v>40513</v>
          </cell>
          <cell r="E92">
            <v>20</v>
          </cell>
          <cell r="F92">
            <v>1</v>
          </cell>
          <cell r="G92">
            <v>39073</v>
          </cell>
          <cell r="H92">
            <v>3</v>
          </cell>
          <cell r="I92" t="str">
            <v>TL -EIS</v>
          </cell>
          <cell r="J92">
            <v>48</v>
          </cell>
          <cell r="L92" t="str">
            <v>7.2.11</v>
          </cell>
          <cell r="M92" t="str">
            <v>Future</v>
          </cell>
          <cell r="N92" t="str">
            <v>Planning PT</v>
          </cell>
          <cell r="O92" t="str">
            <v>Glen Innes - Inverell 132kV TL (65km)</v>
          </cell>
          <cell r="P92" t="str">
            <v>TL EIS</v>
          </cell>
          <cell r="Q92" t="str">
            <v>Northern</v>
          </cell>
          <cell r="R92">
            <v>12</v>
          </cell>
          <cell r="U92">
            <v>0.17230769230769236</v>
          </cell>
          <cell r="V92">
            <v>0.58769230769230796</v>
          </cell>
          <cell r="W92">
            <v>0.872</v>
          </cell>
          <cell r="X92">
            <v>10.133124555160142</v>
          </cell>
          <cell r="Y92">
            <v>0.2348754448398577</v>
          </cell>
        </row>
        <row r="93">
          <cell r="A93">
            <v>33</v>
          </cell>
          <cell r="B93" t="str">
            <v>Glen Innes/Inverell supply</v>
          </cell>
          <cell r="C93">
            <v>1</v>
          </cell>
          <cell r="D93">
            <v>40513</v>
          </cell>
          <cell r="E93">
            <v>20</v>
          </cell>
          <cell r="F93">
            <v>3</v>
          </cell>
          <cell r="G93">
            <v>39793</v>
          </cell>
          <cell r="H93">
            <v>10</v>
          </cell>
          <cell r="I93" t="str">
            <v>132kV Aug</v>
          </cell>
          <cell r="J93">
            <v>24</v>
          </cell>
          <cell r="L93" t="str">
            <v>7.2.11</v>
          </cell>
          <cell r="M93" t="str">
            <v>Future</v>
          </cell>
          <cell r="N93" t="str">
            <v>Planning PT</v>
          </cell>
          <cell r="O93" t="str">
            <v>Inverell 132kV Switchbay</v>
          </cell>
          <cell r="P93" t="str">
            <v>132SS</v>
          </cell>
          <cell r="Q93" t="str">
            <v>Northern</v>
          </cell>
          <cell r="R93">
            <v>1</v>
          </cell>
          <cell r="W93">
            <v>5.8333333333333348E-2</v>
          </cell>
          <cell r="X93">
            <v>0.76032338308457714</v>
          </cell>
          <cell r="Y93">
            <v>0.18134328358208951</v>
          </cell>
        </row>
        <row r="94">
          <cell r="A94">
            <v>34</v>
          </cell>
          <cell r="B94" t="str">
            <v>Lismore area supply</v>
          </cell>
          <cell r="C94">
            <v>1</v>
          </cell>
          <cell r="D94">
            <v>38961</v>
          </cell>
          <cell r="E94">
            <v>27</v>
          </cell>
          <cell r="F94">
            <v>2</v>
          </cell>
          <cell r="G94">
            <v>38241</v>
          </cell>
          <cell r="H94">
            <v>4</v>
          </cell>
          <cell r="I94" t="str">
            <v>TL -REF</v>
          </cell>
          <cell r="J94">
            <v>24</v>
          </cell>
          <cell r="L94" t="str">
            <v>6.5.2</v>
          </cell>
          <cell r="M94" t="str">
            <v>Poss</v>
          </cell>
          <cell r="N94" t="str">
            <v>Proposed</v>
          </cell>
          <cell r="O94" t="str">
            <v>Uprating of 966 Armidale - Koolkhan 132kV TL - Contract</v>
          </cell>
          <cell r="P94" t="str">
            <v>TL REF</v>
          </cell>
          <cell r="Q94" t="str">
            <v>Northern</v>
          </cell>
          <cell r="R94">
            <v>3</v>
          </cell>
          <cell r="S94">
            <v>0.3318965517241379</v>
          </cell>
          <cell r="T94">
            <v>2.6268872320596466</v>
          </cell>
          <cell r="U94">
            <v>4.1216216216216198E-2</v>
          </cell>
        </row>
        <row r="95">
          <cell r="A95">
            <v>35</v>
          </cell>
          <cell r="B95" t="str">
            <v>Mulwala 132 kV Supply</v>
          </cell>
          <cell r="C95">
            <v>1</v>
          </cell>
          <cell r="D95">
            <v>39783</v>
          </cell>
          <cell r="E95">
            <v>36</v>
          </cell>
          <cell r="F95">
            <v>1</v>
          </cell>
          <cell r="G95">
            <v>38343</v>
          </cell>
          <cell r="H95">
            <v>3</v>
          </cell>
          <cell r="I95" t="str">
            <v>TL -EIS</v>
          </cell>
          <cell r="J95">
            <v>48</v>
          </cell>
          <cell r="L95" t="str">
            <v>6.5.31</v>
          </cell>
          <cell r="M95" t="str">
            <v>Poss</v>
          </cell>
          <cell r="N95" t="str">
            <v>Planning</v>
          </cell>
          <cell r="O95" t="str">
            <v>Mulwala - Finley 132kV TL (62Km) Contract</v>
          </cell>
          <cell r="P95" t="str">
            <v>TL EIS</v>
          </cell>
          <cell r="Q95" t="str">
            <v>Southern</v>
          </cell>
          <cell r="R95">
            <v>12</v>
          </cell>
          <cell r="S95">
            <v>0.17230769230769236</v>
          </cell>
          <cell r="T95">
            <v>0.58769230769230796</v>
          </cell>
          <cell r="U95">
            <v>0.872</v>
          </cell>
          <cell r="V95">
            <v>10.133124555160142</v>
          </cell>
          <cell r="W95">
            <v>0.2348754448398577</v>
          </cell>
        </row>
        <row r="96">
          <cell r="A96">
            <v>36</v>
          </cell>
          <cell r="B96" t="str">
            <v>Mulwala 132 kV Supply</v>
          </cell>
          <cell r="C96">
            <v>1</v>
          </cell>
          <cell r="D96">
            <v>39417</v>
          </cell>
          <cell r="E96">
            <v>36</v>
          </cell>
          <cell r="F96">
            <v>3</v>
          </cell>
          <cell r="G96">
            <v>38697</v>
          </cell>
          <cell r="H96">
            <v>10</v>
          </cell>
          <cell r="I96" t="str">
            <v>132kV Aug</v>
          </cell>
          <cell r="J96">
            <v>24</v>
          </cell>
          <cell r="L96" t="str">
            <v>6.5.31</v>
          </cell>
          <cell r="M96" t="str">
            <v>Poss</v>
          </cell>
          <cell r="N96" t="str">
            <v>Planning</v>
          </cell>
          <cell r="O96" t="str">
            <v>Mulwala 132/66kV Substation Augmentation - Contract</v>
          </cell>
          <cell r="P96" t="str">
            <v>132SS</v>
          </cell>
          <cell r="Q96" t="str">
            <v>Southern</v>
          </cell>
          <cell r="R96">
            <v>2</v>
          </cell>
          <cell r="T96">
            <v>0.1166666666666667</v>
          </cell>
          <cell r="U96">
            <v>1.5206467661691543</v>
          </cell>
          <cell r="V96">
            <v>0.36268656716417902</v>
          </cell>
        </row>
        <row r="97">
          <cell r="A97">
            <v>37</v>
          </cell>
          <cell r="B97" t="str">
            <v>Mulwala 132 kV Supply</v>
          </cell>
          <cell r="C97">
            <v>1</v>
          </cell>
          <cell r="D97">
            <v>39417</v>
          </cell>
          <cell r="E97">
            <v>36</v>
          </cell>
          <cell r="F97">
            <v>3</v>
          </cell>
          <cell r="G97">
            <v>38697</v>
          </cell>
          <cell r="H97">
            <v>10</v>
          </cell>
          <cell r="I97" t="str">
            <v>132kV Aug</v>
          </cell>
          <cell r="J97">
            <v>24</v>
          </cell>
          <cell r="L97" t="str">
            <v>6.5.31</v>
          </cell>
          <cell r="M97" t="str">
            <v>Poss</v>
          </cell>
          <cell r="N97" t="str">
            <v>Planning</v>
          </cell>
          <cell r="O97" t="str">
            <v>Finley 132/66kV Substattion Augmentation - Contract</v>
          </cell>
          <cell r="P97" t="str">
            <v>132SS</v>
          </cell>
          <cell r="Q97" t="str">
            <v>Southern</v>
          </cell>
          <cell r="R97">
            <v>5</v>
          </cell>
          <cell r="T97">
            <v>0.29166666666666674</v>
          </cell>
          <cell r="U97">
            <v>3.801616915422886</v>
          </cell>
          <cell r="V97">
            <v>0.90671641791044766</v>
          </cell>
        </row>
        <row r="98">
          <cell r="A98">
            <v>38</v>
          </cell>
          <cell r="B98" t="str">
            <v>Narrandera and Lockhart supply</v>
          </cell>
          <cell r="C98">
            <v>1</v>
          </cell>
          <cell r="D98">
            <v>40513</v>
          </cell>
          <cell r="E98">
            <v>38</v>
          </cell>
          <cell r="F98">
            <v>3</v>
          </cell>
          <cell r="G98">
            <v>39613</v>
          </cell>
          <cell r="H98">
            <v>7</v>
          </cell>
          <cell r="I98" t="str">
            <v>132kV Greenfield</v>
          </cell>
          <cell r="J98">
            <v>30</v>
          </cell>
          <cell r="L98" t="str">
            <v>6.5.29</v>
          </cell>
          <cell r="M98" t="str">
            <v>Poss</v>
          </cell>
          <cell r="N98" t="str">
            <v>Planning</v>
          </cell>
          <cell r="O98" t="str">
            <v>Narrandera Substation Establish - Contract</v>
          </cell>
          <cell r="P98" t="str">
            <v>132SS</v>
          </cell>
          <cell r="Q98" t="str">
            <v>Southern</v>
          </cell>
          <cell r="R98">
            <v>6</v>
          </cell>
          <cell r="V98">
            <v>1.0714285714285714E-2</v>
          </cell>
          <cell r="W98">
            <v>0.51428571428571446</v>
          </cell>
          <cell r="X98">
            <v>4.6761940298507456</v>
          </cell>
          <cell r="Y98">
            <v>0.79880597014925392</v>
          </cell>
        </row>
        <row r="99">
          <cell r="A99">
            <v>39</v>
          </cell>
          <cell r="B99" t="str">
            <v>Orange 132 kV Substation Augmentation</v>
          </cell>
          <cell r="C99">
            <v>1</v>
          </cell>
          <cell r="D99">
            <v>39783</v>
          </cell>
          <cell r="E99">
            <v>41</v>
          </cell>
          <cell r="F99">
            <v>2</v>
          </cell>
          <cell r="G99">
            <v>39063</v>
          </cell>
          <cell r="H99">
            <v>4</v>
          </cell>
          <cell r="I99" t="str">
            <v>TL -REF</v>
          </cell>
          <cell r="J99">
            <v>24</v>
          </cell>
          <cell r="L99" t="str">
            <v>6.5.18</v>
          </cell>
          <cell r="M99" t="str">
            <v>Poss</v>
          </cell>
          <cell r="N99" t="str">
            <v>Proposed</v>
          </cell>
          <cell r="O99" t="str">
            <v>Orange Outlets Line Works - Contract</v>
          </cell>
          <cell r="P99" t="str">
            <v>TL REF</v>
          </cell>
          <cell r="Q99" t="str">
            <v>Central</v>
          </cell>
          <cell r="R99">
            <v>1</v>
          </cell>
          <cell r="U99">
            <v>8.4770114942528757E-2</v>
          </cell>
          <cell r="V99">
            <v>0.73352256798430082</v>
          </cell>
          <cell r="W99">
            <v>0.18170731707317073</v>
          </cell>
        </row>
        <row r="100">
          <cell r="A100">
            <v>40</v>
          </cell>
          <cell r="B100" t="str">
            <v>Parkes, Forbes and Cowra supply</v>
          </cell>
          <cell r="C100">
            <v>1</v>
          </cell>
          <cell r="D100">
            <v>39692</v>
          </cell>
          <cell r="E100">
            <v>43</v>
          </cell>
          <cell r="F100">
            <v>1</v>
          </cell>
          <cell r="G100">
            <v>38252</v>
          </cell>
          <cell r="H100">
            <v>3</v>
          </cell>
          <cell r="I100" t="str">
            <v>TL -EIS</v>
          </cell>
          <cell r="J100">
            <v>48</v>
          </cell>
          <cell r="L100" t="str">
            <v>6.5.20</v>
          </cell>
          <cell r="M100" t="str">
            <v>Poss</v>
          </cell>
          <cell r="N100" t="str">
            <v>Planning</v>
          </cell>
          <cell r="O100" t="str">
            <v>Manildra Parkes 132kV Line - Contract</v>
          </cell>
          <cell r="P100" t="str">
            <v>TL EIS</v>
          </cell>
          <cell r="Q100" t="str">
            <v>Central</v>
          </cell>
          <cell r="R100">
            <v>12</v>
          </cell>
          <cell r="S100">
            <v>0.33846153846153854</v>
          </cell>
          <cell r="T100">
            <v>0.54153846153846186</v>
          </cell>
          <cell r="U100">
            <v>1.1839999999999999</v>
          </cell>
          <cell r="V100">
            <v>9.8980996441281146</v>
          </cell>
          <cell r="W100">
            <v>3.7900355871886171E-2</v>
          </cell>
        </row>
        <row r="101">
          <cell r="A101">
            <v>41</v>
          </cell>
          <cell r="B101" t="str">
            <v>Parkes, Forbes and Cowra supply</v>
          </cell>
          <cell r="C101">
            <v>1</v>
          </cell>
          <cell r="D101">
            <v>39417</v>
          </cell>
          <cell r="E101">
            <v>43</v>
          </cell>
          <cell r="F101">
            <v>3</v>
          </cell>
          <cell r="G101">
            <v>38697</v>
          </cell>
          <cell r="H101">
            <v>10</v>
          </cell>
          <cell r="I101" t="str">
            <v>132kV Aug</v>
          </cell>
          <cell r="J101">
            <v>24</v>
          </cell>
          <cell r="L101" t="str">
            <v>6.5.20</v>
          </cell>
          <cell r="M101" t="str">
            <v>Poss</v>
          </cell>
          <cell r="N101" t="str">
            <v>Planning</v>
          </cell>
          <cell r="O101" t="str">
            <v>Manildra SS Augmentation - Contract</v>
          </cell>
          <cell r="P101" t="str">
            <v>132SS</v>
          </cell>
          <cell r="Q101" t="str">
            <v>Central</v>
          </cell>
          <cell r="R101">
            <v>1</v>
          </cell>
          <cell r="T101">
            <v>5.8333333333333348E-2</v>
          </cell>
          <cell r="U101">
            <v>0.76032338308457714</v>
          </cell>
          <cell r="V101">
            <v>0.18134328358208951</v>
          </cell>
        </row>
        <row r="102">
          <cell r="A102">
            <v>42</v>
          </cell>
          <cell r="B102" t="str">
            <v>Parkes, Forbes and Cowra supply</v>
          </cell>
          <cell r="C102">
            <v>1</v>
          </cell>
          <cell r="D102">
            <v>39417</v>
          </cell>
          <cell r="E102">
            <v>43</v>
          </cell>
          <cell r="F102">
            <v>2</v>
          </cell>
          <cell r="G102">
            <v>38697</v>
          </cell>
          <cell r="H102">
            <v>4</v>
          </cell>
          <cell r="I102" t="str">
            <v>TL -REF</v>
          </cell>
          <cell r="J102">
            <v>24</v>
          </cell>
          <cell r="L102" t="str">
            <v>6.5.20</v>
          </cell>
          <cell r="M102" t="str">
            <v>Poss</v>
          </cell>
          <cell r="N102" t="str">
            <v>Planning</v>
          </cell>
          <cell r="O102" t="str">
            <v>Cowra Line Uprate - Contract</v>
          </cell>
          <cell r="P102" t="str">
            <v>TL REF</v>
          </cell>
          <cell r="Q102" t="str">
            <v>Central</v>
          </cell>
          <cell r="R102">
            <v>4</v>
          </cell>
          <cell r="T102">
            <v>0.33908045977011503</v>
          </cell>
          <cell r="U102">
            <v>2.9340902719372033</v>
          </cell>
          <cell r="V102">
            <v>0.72682926829268291</v>
          </cell>
        </row>
        <row r="103">
          <cell r="A103">
            <v>43</v>
          </cell>
          <cell r="B103" t="str">
            <v>Snowy Assets Rehab - Lines</v>
          </cell>
          <cell r="C103">
            <v>1</v>
          </cell>
          <cell r="D103">
            <v>39417</v>
          </cell>
          <cell r="E103">
            <v>47</v>
          </cell>
          <cell r="F103">
            <v>2</v>
          </cell>
          <cell r="G103">
            <v>38337</v>
          </cell>
          <cell r="H103">
            <v>2</v>
          </cell>
          <cell r="I103" t="str">
            <v>EHV TL -REF</v>
          </cell>
          <cell r="J103">
            <v>36</v>
          </cell>
          <cell r="L103" t="str">
            <v>5.3.7</v>
          </cell>
          <cell r="M103" t="str">
            <v>Poss</v>
          </cell>
          <cell r="N103" t="str">
            <v>Proposed</v>
          </cell>
          <cell r="O103" t="str">
            <v>Snowy Area 330kV TL Uprate (160Km) - Contract</v>
          </cell>
          <cell r="P103" t="str">
            <v>TL EIS</v>
          </cell>
          <cell r="Q103" t="str">
            <v>Southern</v>
          </cell>
          <cell r="R103">
            <v>8</v>
          </cell>
          <cell r="S103">
            <v>0.37333333333333335</v>
          </cell>
          <cell r="T103">
            <v>0.77946902654867267</v>
          </cell>
          <cell r="U103">
            <v>6.560419241607752</v>
          </cell>
          <cell r="V103">
            <v>0.28677839851024212</v>
          </cell>
        </row>
        <row r="104">
          <cell r="A104">
            <v>44</v>
          </cell>
          <cell r="B104" t="str">
            <v>Supply to South &amp; Inner Metro Sydney</v>
          </cell>
          <cell r="C104">
            <v>1</v>
          </cell>
          <cell r="D104">
            <v>39417</v>
          </cell>
          <cell r="E104">
            <v>52</v>
          </cell>
          <cell r="F104">
            <v>3</v>
          </cell>
          <cell r="G104">
            <v>38697</v>
          </cell>
          <cell r="H104">
            <v>10</v>
          </cell>
          <cell r="I104" t="str">
            <v>132kV Aug</v>
          </cell>
          <cell r="J104">
            <v>24</v>
          </cell>
          <cell r="L104" t="str">
            <v>6.5.13</v>
          </cell>
          <cell r="M104" t="str">
            <v>Poss</v>
          </cell>
          <cell r="N104" t="str">
            <v>PT</v>
          </cell>
          <cell r="O104" t="str">
            <v>Sydney South 132kV Augmentations (910/911 &amp; 916/917) Contract</v>
          </cell>
          <cell r="P104" t="str">
            <v>132SS</v>
          </cell>
          <cell r="Q104" t="str">
            <v>Central</v>
          </cell>
          <cell r="R104">
            <v>2</v>
          </cell>
          <cell r="T104">
            <v>0.1166666666666667</v>
          </cell>
          <cell r="U104">
            <v>1.5206467661691543</v>
          </cell>
          <cell r="V104">
            <v>0.36268656716417902</v>
          </cell>
        </row>
        <row r="105">
          <cell r="A105">
            <v>45</v>
          </cell>
          <cell r="B105" t="str">
            <v>Wagga 132 kV line rearrangements</v>
          </cell>
          <cell r="C105">
            <v>1</v>
          </cell>
          <cell r="D105">
            <v>38565</v>
          </cell>
          <cell r="E105">
            <v>61</v>
          </cell>
          <cell r="F105">
            <v>2</v>
          </cell>
          <cell r="G105">
            <v>37845</v>
          </cell>
          <cell r="H105">
            <v>4</v>
          </cell>
          <cell r="I105" t="str">
            <v>TL -REF</v>
          </cell>
          <cell r="J105">
            <v>24</v>
          </cell>
          <cell r="L105" t="str">
            <v>6.3.3</v>
          </cell>
          <cell r="M105" t="str">
            <v>Likely</v>
          </cell>
          <cell r="N105" t="str">
            <v>Future</v>
          </cell>
          <cell r="O105" t="str">
            <v>Wagga North 132kV Line Re-Arrangements - Contract</v>
          </cell>
          <cell r="P105" t="str">
            <v>TL REF</v>
          </cell>
          <cell r="Q105" t="str">
            <v>Southern</v>
          </cell>
          <cell r="R105">
            <v>0.3</v>
          </cell>
          <cell r="S105">
            <v>0.26335274930102526</v>
          </cell>
          <cell r="T105">
            <v>1.2162162162162162E-3</v>
          </cell>
        </row>
        <row r="106">
          <cell r="A106" t="str">
            <v>Small Augmentations - New Substations</v>
          </cell>
        </row>
        <row r="107">
          <cell r="A107">
            <v>46</v>
          </cell>
          <cell r="B107" t="str">
            <v>Boggabri supply</v>
          </cell>
          <cell r="C107">
            <v>1</v>
          </cell>
          <cell r="D107">
            <v>39142</v>
          </cell>
          <cell r="E107">
            <v>5</v>
          </cell>
          <cell r="F107">
            <v>3</v>
          </cell>
          <cell r="G107">
            <v>38242</v>
          </cell>
          <cell r="H107">
            <v>7</v>
          </cell>
          <cell r="I107" t="str">
            <v>132kV Greenfield</v>
          </cell>
          <cell r="J107">
            <v>30</v>
          </cell>
          <cell r="L107" t="str">
            <v>6.5.5</v>
          </cell>
          <cell r="M107" t="str">
            <v>Poss</v>
          </cell>
          <cell r="N107" t="str">
            <v>Planning PT</v>
          </cell>
          <cell r="O107" t="str">
            <v>Boggabri 132/66kV SS  Contract</v>
          </cell>
          <cell r="P107" t="str">
            <v>132SS</v>
          </cell>
          <cell r="Q107" t="str">
            <v>Northern</v>
          </cell>
          <cell r="R107">
            <v>8</v>
          </cell>
          <cell r="S107">
            <v>0.55000000000000004</v>
          </cell>
          <cell r="T107">
            <v>5.45</v>
          </cell>
          <cell r="U107">
            <v>2</v>
          </cell>
        </row>
        <row r="108">
          <cell r="A108">
            <v>47</v>
          </cell>
          <cell r="B108" t="str">
            <v>Bulahdelah area supply</v>
          </cell>
          <cell r="C108">
            <v>1</v>
          </cell>
          <cell r="D108">
            <v>39142</v>
          </cell>
          <cell r="E108">
            <v>6</v>
          </cell>
          <cell r="F108">
            <v>3</v>
          </cell>
          <cell r="G108">
            <v>38242</v>
          </cell>
          <cell r="H108">
            <v>7</v>
          </cell>
          <cell r="I108" t="str">
            <v>132kV Greenfield</v>
          </cell>
          <cell r="J108">
            <v>30</v>
          </cell>
          <cell r="L108" t="str">
            <v>6.5.8</v>
          </cell>
          <cell r="M108" t="str">
            <v>Poss</v>
          </cell>
          <cell r="N108" t="str">
            <v>Planning PT</v>
          </cell>
          <cell r="O108" t="str">
            <v>Bulahdelah 132/66kV SS  installation</v>
          </cell>
          <cell r="P108" t="str">
            <v>132SS</v>
          </cell>
          <cell r="Q108" t="str">
            <v>Northern</v>
          </cell>
          <cell r="R108">
            <v>8</v>
          </cell>
          <cell r="S108">
            <v>0.55000000000000004</v>
          </cell>
          <cell r="T108">
            <v>5.45</v>
          </cell>
          <cell r="U108">
            <v>2</v>
          </cell>
        </row>
        <row r="109">
          <cell r="A109">
            <v>48</v>
          </cell>
          <cell r="B109" t="str">
            <v>Glen Innes supply</v>
          </cell>
          <cell r="C109">
            <v>1</v>
          </cell>
          <cell r="D109">
            <v>39234</v>
          </cell>
          <cell r="E109">
            <v>19</v>
          </cell>
          <cell r="F109">
            <v>0</v>
          </cell>
          <cell r="G109">
            <v>38694</v>
          </cell>
          <cell r="H109">
            <v>30</v>
          </cell>
          <cell r="I109" t="str">
            <v>TL Property Acquistion</v>
          </cell>
          <cell r="J109">
            <v>18</v>
          </cell>
          <cell r="L109" t="str">
            <v>6.5.4</v>
          </cell>
          <cell r="M109" t="str">
            <v>Poss</v>
          </cell>
          <cell r="N109" t="str">
            <v>Future</v>
          </cell>
          <cell r="O109" t="str">
            <v>Glen Innes 132kV Rebuild (PSR 39) - Contract</v>
          </cell>
          <cell r="P109" t="str">
            <v>132SS</v>
          </cell>
          <cell r="Q109" t="str">
            <v>Northern</v>
          </cell>
          <cell r="R109">
            <v>10</v>
          </cell>
          <cell r="T109">
            <v>0.8</v>
          </cell>
          <cell r="U109">
            <v>9.1999999999999993</v>
          </cell>
        </row>
        <row r="110">
          <cell r="A110">
            <v>49</v>
          </cell>
          <cell r="B110" t="str">
            <v>Narrandera and Lockhart supply</v>
          </cell>
          <cell r="C110">
            <v>1</v>
          </cell>
          <cell r="D110">
            <v>40513</v>
          </cell>
          <cell r="E110">
            <v>38</v>
          </cell>
          <cell r="F110">
            <v>2</v>
          </cell>
          <cell r="G110">
            <v>39793</v>
          </cell>
          <cell r="H110">
            <v>4</v>
          </cell>
          <cell r="I110" t="str">
            <v>TL -REF</v>
          </cell>
          <cell r="J110">
            <v>24</v>
          </cell>
          <cell r="L110" t="str">
            <v>6.5.29</v>
          </cell>
          <cell r="M110" t="str">
            <v>Poss</v>
          </cell>
          <cell r="N110" t="str">
            <v>Planning</v>
          </cell>
          <cell r="O110" t="str">
            <v>994-Narrandera 132kV DCSP line (5km) - Contract</v>
          </cell>
          <cell r="P110" t="str">
            <v>TL REF</v>
          </cell>
          <cell r="Q110" t="str">
            <v>Southern</v>
          </cell>
          <cell r="R110">
            <v>2</v>
          </cell>
          <cell r="W110">
            <v>0.16954022988505751</v>
          </cell>
          <cell r="X110">
            <v>1.4670451359686016</v>
          </cell>
          <cell r="Y110">
            <v>0.36341463414634145</v>
          </cell>
        </row>
        <row r="111">
          <cell r="A111">
            <v>50</v>
          </cell>
          <cell r="B111" t="str">
            <v>South West of Greater Sydney supply</v>
          </cell>
          <cell r="C111">
            <v>1</v>
          </cell>
          <cell r="D111">
            <v>39417</v>
          </cell>
          <cell r="E111">
            <v>51</v>
          </cell>
          <cell r="F111">
            <v>3</v>
          </cell>
          <cell r="G111">
            <v>38337</v>
          </cell>
          <cell r="H111">
            <v>6</v>
          </cell>
          <cell r="I111" t="str">
            <v>330/132kV Greenfield</v>
          </cell>
          <cell r="J111">
            <v>36</v>
          </cell>
          <cell r="L111" t="str">
            <v>6.5.17</v>
          </cell>
          <cell r="M111" t="str">
            <v>Poss</v>
          </cell>
          <cell r="N111" t="str">
            <v>Future</v>
          </cell>
          <cell r="O111" t="str">
            <v>Establishment of Mt Annan 330/132/66kV Substn - Contract</v>
          </cell>
          <cell r="P111" t="str">
            <v>330SS</v>
          </cell>
          <cell r="Q111" t="str">
            <v>Central</v>
          </cell>
          <cell r="R111">
            <v>15</v>
          </cell>
          <cell r="S111">
            <v>0.46666666666666667</v>
          </cell>
          <cell r="T111">
            <v>1.36304347826087</v>
          </cell>
          <cell r="U111">
            <v>11.444170452087386</v>
          </cell>
          <cell r="V111">
            <v>1.7261194029850748</v>
          </cell>
        </row>
        <row r="112">
          <cell r="A112">
            <v>51</v>
          </cell>
          <cell r="B112" t="str">
            <v>Wagga 132/66 kV Substation Transformer Rating Limitations</v>
          </cell>
          <cell r="C112">
            <v>1</v>
          </cell>
          <cell r="D112">
            <v>39417</v>
          </cell>
          <cell r="E112">
            <v>62</v>
          </cell>
          <cell r="F112">
            <v>3</v>
          </cell>
          <cell r="G112">
            <v>38517</v>
          </cell>
          <cell r="H112">
            <v>7</v>
          </cell>
          <cell r="I112" t="str">
            <v>132kV Greenfield</v>
          </cell>
          <cell r="J112">
            <v>30</v>
          </cell>
          <cell r="L112" t="str">
            <v>6.5.27</v>
          </cell>
          <cell r="M112" t="str">
            <v>Poss</v>
          </cell>
          <cell r="N112" t="str">
            <v>Future</v>
          </cell>
          <cell r="O112" t="str">
            <v>Wagga Nth 132/66kV Substation - Contract</v>
          </cell>
          <cell r="P112" t="str">
            <v>132SS</v>
          </cell>
          <cell r="Q112" t="str">
            <v>Southern</v>
          </cell>
          <cell r="R112">
            <v>8</v>
          </cell>
          <cell r="S112">
            <v>1.4285714285714287E-2</v>
          </cell>
          <cell r="T112">
            <v>0.68571428571428605</v>
          </cell>
          <cell r="U112">
            <v>6.2349253731343293</v>
          </cell>
          <cell r="V112">
            <v>1.0650746268656719</v>
          </cell>
        </row>
        <row r="113">
          <cell r="A113">
            <v>52</v>
          </cell>
          <cell r="B113" t="str">
            <v>Wollar - Wellington 330 kV Line &amp; Wollar 330 kV Sw Stn</v>
          </cell>
          <cell r="C113">
            <v>1</v>
          </cell>
          <cell r="D113">
            <v>39417</v>
          </cell>
          <cell r="E113">
            <v>65</v>
          </cell>
          <cell r="F113">
            <v>3</v>
          </cell>
          <cell r="G113">
            <v>38337</v>
          </cell>
          <cell r="H113">
            <v>6</v>
          </cell>
          <cell r="I113" t="str">
            <v>330/132kV Greenfield</v>
          </cell>
          <cell r="J113">
            <v>36</v>
          </cell>
          <cell r="L113" t="str">
            <v>5.3.4</v>
          </cell>
          <cell r="M113" t="str">
            <v>Likely</v>
          </cell>
          <cell r="N113" t="str">
            <v>Committed</v>
          </cell>
          <cell r="O113" t="str">
            <v>Wollar 330kV Switching Station - Contract</v>
          </cell>
          <cell r="P113" t="str">
            <v>330SS</v>
          </cell>
          <cell r="Q113" t="str">
            <v>Central</v>
          </cell>
          <cell r="R113">
            <v>15</v>
          </cell>
          <cell r="S113">
            <v>0.46666666666666667</v>
          </cell>
          <cell r="T113">
            <v>1.36304347826087</v>
          </cell>
          <cell r="U113">
            <v>11.444170452087386</v>
          </cell>
          <cell r="V113">
            <v>1.7261194029850748</v>
          </cell>
        </row>
        <row r="114">
          <cell r="A114" t="str">
            <v>Small Augmentations - Reactive Plant</v>
          </cell>
        </row>
        <row r="115">
          <cell r="A115">
            <v>53</v>
          </cell>
          <cell r="B115" t="str">
            <v>Canberra  - capacitor bank</v>
          </cell>
          <cell r="C115">
            <v>1</v>
          </cell>
          <cell r="D115">
            <v>38687</v>
          </cell>
          <cell r="E115">
            <v>7</v>
          </cell>
          <cell r="F115">
            <v>3</v>
          </cell>
          <cell r="G115">
            <v>38267</v>
          </cell>
          <cell r="H115">
            <v>12</v>
          </cell>
          <cell r="I115" t="str">
            <v>Capacitor Replace</v>
          </cell>
          <cell r="J115">
            <v>14</v>
          </cell>
          <cell r="L115" t="str">
            <v>5.3.8</v>
          </cell>
          <cell r="M115" t="str">
            <v>Likely</v>
          </cell>
          <cell r="N115" t="str">
            <v>Proposed</v>
          </cell>
          <cell r="O115" t="str">
            <v xml:space="preserve">Canberra 132kV 1*80MVAr Cap Bank- Contract </v>
          </cell>
          <cell r="P115" t="str">
            <v>132CAP</v>
          </cell>
          <cell r="Q115" t="str">
            <v>Southern</v>
          </cell>
          <cell r="R115">
            <v>1</v>
          </cell>
          <cell r="S115">
            <v>0.43878787878787873</v>
          </cell>
          <cell r="T115">
            <v>0.56121212121212127</v>
          </cell>
        </row>
        <row r="116">
          <cell r="A116">
            <v>54</v>
          </cell>
          <cell r="B116" t="str">
            <v>Cowra, Parkes and Forbes - capacitor banks</v>
          </cell>
          <cell r="C116">
            <v>1</v>
          </cell>
          <cell r="D116">
            <v>38687</v>
          </cell>
          <cell r="E116">
            <v>13</v>
          </cell>
          <cell r="F116">
            <v>3</v>
          </cell>
          <cell r="G116">
            <v>38267</v>
          </cell>
          <cell r="H116">
            <v>12</v>
          </cell>
          <cell r="I116" t="str">
            <v>Capacitor Replace</v>
          </cell>
          <cell r="J116">
            <v>14</v>
          </cell>
          <cell r="L116" t="str">
            <v>6.3.7</v>
          </cell>
          <cell r="M116" t="str">
            <v>Likely</v>
          </cell>
          <cell r="N116" t="str">
            <v>Future</v>
          </cell>
          <cell r="O116" t="str">
            <v>Forbes 1x132kV 12MVAr Cap Bank - Contract</v>
          </cell>
          <cell r="P116" t="str">
            <v>132CAP</v>
          </cell>
          <cell r="Q116" t="str">
            <v>Central</v>
          </cell>
          <cell r="R116">
            <v>0.5</v>
          </cell>
          <cell r="S116">
            <v>0.21939393939393936</v>
          </cell>
          <cell r="T116">
            <v>0.28060606060606064</v>
          </cell>
        </row>
        <row r="117">
          <cell r="A117">
            <v>55</v>
          </cell>
          <cell r="B117" t="str">
            <v>Cowra, Parkes and Forbes - capacitor banks</v>
          </cell>
          <cell r="C117">
            <v>1</v>
          </cell>
          <cell r="D117">
            <v>38687</v>
          </cell>
          <cell r="E117">
            <v>13</v>
          </cell>
          <cell r="F117">
            <v>3</v>
          </cell>
          <cell r="G117">
            <v>38267</v>
          </cell>
          <cell r="H117">
            <v>12</v>
          </cell>
          <cell r="I117" t="str">
            <v>Capacitor Replace</v>
          </cell>
          <cell r="J117">
            <v>14</v>
          </cell>
          <cell r="L117" t="str">
            <v>6.3.7</v>
          </cell>
          <cell r="M117" t="str">
            <v>Likely</v>
          </cell>
          <cell r="N117" t="str">
            <v>Future</v>
          </cell>
          <cell r="O117" t="str">
            <v>Parkes 1x66kV 8MVAr Cap Bank - Contract</v>
          </cell>
          <cell r="P117" t="str">
            <v>66CAP</v>
          </cell>
          <cell r="Q117" t="str">
            <v>Central</v>
          </cell>
          <cell r="R117">
            <v>0.4</v>
          </cell>
          <cell r="S117">
            <v>0.17551515151515151</v>
          </cell>
          <cell r="T117">
            <v>0.22448484848484848</v>
          </cell>
        </row>
        <row r="118">
          <cell r="A118">
            <v>56</v>
          </cell>
          <cell r="B118" t="str">
            <v>Cowra, Parkes and Forbes - capacitor banks</v>
          </cell>
          <cell r="C118">
            <v>1</v>
          </cell>
          <cell r="D118">
            <v>38687</v>
          </cell>
          <cell r="E118">
            <v>13</v>
          </cell>
          <cell r="F118">
            <v>3</v>
          </cell>
          <cell r="G118">
            <v>38267</v>
          </cell>
          <cell r="H118">
            <v>12</v>
          </cell>
          <cell r="I118" t="str">
            <v>Capacitor Replace</v>
          </cell>
          <cell r="J118">
            <v>14</v>
          </cell>
          <cell r="L118" t="str">
            <v>6.3.7</v>
          </cell>
          <cell r="M118" t="str">
            <v>Likely</v>
          </cell>
          <cell r="N118" t="str">
            <v>Future</v>
          </cell>
          <cell r="O118" t="str">
            <v>Cowra 2x6MVAr 66kV Cap Banks - Contract</v>
          </cell>
          <cell r="P118" t="str">
            <v>66CAP</v>
          </cell>
          <cell r="Q118" t="str">
            <v>Central</v>
          </cell>
          <cell r="R118">
            <v>0.8</v>
          </cell>
          <cell r="S118">
            <v>0.35103030303030303</v>
          </cell>
          <cell r="T118">
            <v>0.44896969696969696</v>
          </cell>
        </row>
        <row r="119">
          <cell r="A119">
            <v>57</v>
          </cell>
          <cell r="B119" t="str">
            <v>Dapto Transformer Capacity Limitations</v>
          </cell>
          <cell r="C119">
            <v>1</v>
          </cell>
          <cell r="D119">
            <v>38687</v>
          </cell>
          <cell r="E119">
            <v>15</v>
          </cell>
          <cell r="F119">
            <v>3</v>
          </cell>
          <cell r="G119">
            <v>38267</v>
          </cell>
          <cell r="H119">
            <v>12</v>
          </cell>
          <cell r="I119" t="str">
            <v>Capacitor Replace</v>
          </cell>
          <cell r="J119">
            <v>14</v>
          </cell>
          <cell r="L119" t="str">
            <v>7.2.18</v>
          </cell>
          <cell r="M119" t="str">
            <v>Future</v>
          </cell>
          <cell r="N119" t="str">
            <v>Planning</v>
          </cell>
          <cell r="O119" t="str">
            <v>Dapto 132kV Capacitor Upgrade - Contract</v>
          </cell>
          <cell r="P119" t="str">
            <v>132CAP</v>
          </cell>
          <cell r="Q119" t="str">
            <v>Central</v>
          </cell>
          <cell r="R119">
            <v>2</v>
          </cell>
          <cell r="S119">
            <v>0.87757575757575745</v>
          </cell>
          <cell r="T119">
            <v>1.1224242424242425</v>
          </cell>
        </row>
        <row r="120">
          <cell r="A120">
            <v>58</v>
          </cell>
          <cell r="B120" t="str">
            <v>Darlington Point - capacitor banks</v>
          </cell>
          <cell r="C120">
            <v>1</v>
          </cell>
          <cell r="D120">
            <v>38687</v>
          </cell>
          <cell r="E120">
            <v>16</v>
          </cell>
          <cell r="F120">
            <v>3</v>
          </cell>
          <cell r="G120">
            <v>38267</v>
          </cell>
          <cell r="H120">
            <v>12</v>
          </cell>
          <cell r="I120" t="str">
            <v>Capacitor Replace</v>
          </cell>
          <cell r="J120">
            <v>14</v>
          </cell>
          <cell r="L120" t="str">
            <v>5.3.9</v>
          </cell>
          <cell r="M120" t="str">
            <v>Likely</v>
          </cell>
          <cell r="N120" t="str">
            <v>Proposed</v>
          </cell>
          <cell r="O120" t="str">
            <v>Darlington Pt. 132kV No. 2&amp;3 Capacitor Banks - Contract</v>
          </cell>
          <cell r="P120" t="str">
            <v>132CAP</v>
          </cell>
          <cell r="Q120" t="str">
            <v>Southern</v>
          </cell>
          <cell r="R120">
            <v>1</v>
          </cell>
          <cell r="S120">
            <v>0.43878787878787873</v>
          </cell>
          <cell r="T120">
            <v>0.56121212121212127</v>
          </cell>
        </row>
        <row r="121">
          <cell r="A121">
            <v>59</v>
          </cell>
          <cell r="B121" t="str">
            <v>Deniliquin - capacitor bank</v>
          </cell>
          <cell r="C121">
            <v>1</v>
          </cell>
          <cell r="D121">
            <v>38687</v>
          </cell>
          <cell r="E121">
            <v>17</v>
          </cell>
          <cell r="F121">
            <v>3</v>
          </cell>
          <cell r="G121">
            <v>38267</v>
          </cell>
          <cell r="H121">
            <v>12</v>
          </cell>
          <cell r="I121" t="str">
            <v>Capacitor Replace</v>
          </cell>
          <cell r="J121">
            <v>14</v>
          </cell>
          <cell r="L121" t="str">
            <v>6.3.8</v>
          </cell>
          <cell r="M121" t="str">
            <v>Likely</v>
          </cell>
          <cell r="N121" t="str">
            <v>Proposed</v>
          </cell>
          <cell r="O121" t="str">
            <v>Deniliquin 132kV 10MVAr capacitor bank - contract</v>
          </cell>
          <cell r="P121" t="str">
            <v>132CAP</v>
          </cell>
          <cell r="Q121" t="str">
            <v>Southern</v>
          </cell>
          <cell r="R121">
            <v>0.6</v>
          </cell>
          <cell r="S121">
            <v>0.26327272727272721</v>
          </cell>
          <cell r="T121">
            <v>0.33672727272727271</v>
          </cell>
        </row>
        <row r="122">
          <cell r="A122">
            <v>60</v>
          </cell>
          <cell r="B122" t="str">
            <v>Lismore area supply</v>
          </cell>
          <cell r="C122">
            <v>1</v>
          </cell>
          <cell r="D122">
            <v>38687</v>
          </cell>
          <cell r="E122">
            <v>27</v>
          </cell>
          <cell r="F122">
            <v>3</v>
          </cell>
          <cell r="G122">
            <v>38267</v>
          </cell>
          <cell r="H122">
            <v>12</v>
          </cell>
          <cell r="I122" t="str">
            <v>Capacitor Replace</v>
          </cell>
          <cell r="J122">
            <v>14</v>
          </cell>
          <cell r="L122" t="str">
            <v>6.5.2</v>
          </cell>
          <cell r="M122" t="str">
            <v>Poss</v>
          </cell>
          <cell r="N122" t="str">
            <v>Proposed</v>
          </cell>
          <cell r="O122" t="str">
            <v>Nambucca 2x10MVAr 66kV Cap Banks - Contract</v>
          </cell>
          <cell r="P122" t="str">
            <v>66CAP</v>
          </cell>
          <cell r="Q122" t="str">
            <v>Northern</v>
          </cell>
          <cell r="R122">
            <v>0.8</v>
          </cell>
          <cell r="S122">
            <v>0.35103030303030303</v>
          </cell>
          <cell r="T122">
            <v>0.44896969696969696</v>
          </cell>
        </row>
        <row r="123">
          <cell r="A123">
            <v>61</v>
          </cell>
          <cell r="B123" t="str">
            <v>Lismore area supply</v>
          </cell>
          <cell r="C123">
            <v>1</v>
          </cell>
          <cell r="D123">
            <v>38687</v>
          </cell>
          <cell r="E123">
            <v>27</v>
          </cell>
          <cell r="F123">
            <v>3</v>
          </cell>
          <cell r="G123">
            <v>38267</v>
          </cell>
          <cell r="H123">
            <v>12</v>
          </cell>
          <cell r="I123" t="str">
            <v>Capacitor Replace</v>
          </cell>
          <cell r="J123">
            <v>14</v>
          </cell>
          <cell r="L123" t="str">
            <v>6.5.2</v>
          </cell>
          <cell r="M123" t="str">
            <v>Poss</v>
          </cell>
          <cell r="N123" t="str">
            <v>Proposed</v>
          </cell>
          <cell r="O123" t="str">
            <v>Koolkhan 2x10MVAr 66kV Cap Banks - Contract</v>
          </cell>
          <cell r="P123" t="str">
            <v>66CAP</v>
          </cell>
          <cell r="Q123" t="str">
            <v>Northern</v>
          </cell>
          <cell r="R123">
            <v>0.8</v>
          </cell>
          <cell r="S123">
            <v>0.35103030303030303</v>
          </cell>
          <cell r="T123">
            <v>0.44896969696969696</v>
          </cell>
        </row>
        <row r="124">
          <cell r="A124">
            <v>62</v>
          </cell>
          <cell r="B124" t="str">
            <v>Main Grid Capacitor Banks - Syd West</v>
          </cell>
          <cell r="C124">
            <v>1</v>
          </cell>
          <cell r="D124">
            <v>38687</v>
          </cell>
          <cell r="E124">
            <v>29</v>
          </cell>
          <cell r="F124">
            <v>3</v>
          </cell>
          <cell r="G124">
            <v>38267</v>
          </cell>
          <cell r="H124">
            <v>12</v>
          </cell>
          <cell r="I124" t="str">
            <v>Capacitor Replace</v>
          </cell>
          <cell r="J124">
            <v>14</v>
          </cell>
          <cell r="L124" t="str">
            <v>6.3.5</v>
          </cell>
          <cell r="M124" t="str">
            <v>Likely</v>
          </cell>
          <cell r="N124" t="str">
            <v>Planning</v>
          </cell>
          <cell r="O124" t="str">
            <v>Sydney West 1*200 MVAr 330kV Bank - Contract</v>
          </cell>
          <cell r="P124" t="str">
            <v>330CAP</v>
          </cell>
          <cell r="Q124" t="str">
            <v>Central</v>
          </cell>
          <cell r="R124">
            <v>2</v>
          </cell>
          <cell r="S124">
            <v>0.87757575757575745</v>
          </cell>
          <cell r="T124">
            <v>1.1224242424242425</v>
          </cell>
        </row>
        <row r="125">
          <cell r="A125">
            <v>63</v>
          </cell>
          <cell r="B125" t="str">
            <v>Main Grid Capacitor Banks - Vales Point</v>
          </cell>
          <cell r="C125">
            <v>1</v>
          </cell>
          <cell r="D125">
            <v>38687</v>
          </cell>
          <cell r="E125">
            <v>29</v>
          </cell>
          <cell r="F125">
            <v>3</v>
          </cell>
          <cell r="G125">
            <v>38267</v>
          </cell>
          <cell r="H125">
            <v>12</v>
          </cell>
          <cell r="I125" t="str">
            <v>Capacitor Replace</v>
          </cell>
          <cell r="J125">
            <v>14</v>
          </cell>
          <cell r="L125" t="str">
            <v>6.3.5</v>
          </cell>
          <cell r="M125" t="str">
            <v>Likely</v>
          </cell>
          <cell r="N125" t="str">
            <v>Planning</v>
          </cell>
          <cell r="O125" t="str">
            <v>Liddell 2*200 MVAr 330kV Banks - Contract</v>
          </cell>
          <cell r="P125" t="str">
            <v>330CAP</v>
          </cell>
          <cell r="Q125" t="str">
            <v>Northern</v>
          </cell>
          <cell r="R125">
            <v>4</v>
          </cell>
          <cell r="S125">
            <v>1.7551515151515149</v>
          </cell>
          <cell r="T125">
            <v>2.2448484848484851</v>
          </cell>
        </row>
        <row r="126">
          <cell r="A126">
            <v>64</v>
          </cell>
          <cell r="B126" t="str">
            <v>Narrabri - capacitor bank</v>
          </cell>
          <cell r="C126">
            <v>1</v>
          </cell>
          <cell r="D126">
            <v>38687</v>
          </cell>
          <cell r="E126">
            <v>37</v>
          </cell>
          <cell r="F126">
            <v>3</v>
          </cell>
          <cell r="G126">
            <v>38267</v>
          </cell>
          <cell r="H126">
            <v>12</v>
          </cell>
          <cell r="I126" t="str">
            <v>Capacitor Replace</v>
          </cell>
          <cell r="J126">
            <v>14</v>
          </cell>
          <cell r="L126" t="str">
            <v>6.3.6</v>
          </cell>
          <cell r="M126" t="str">
            <v>Likely</v>
          </cell>
          <cell r="N126" t="str">
            <v>Planning</v>
          </cell>
          <cell r="O126" t="str">
            <v>Narrabri 8MVAr 66kV Capacitor - Contract</v>
          </cell>
          <cell r="P126" t="str">
            <v>132CAP</v>
          </cell>
          <cell r="Q126" t="str">
            <v>Northern</v>
          </cell>
          <cell r="R126">
            <v>0.5</v>
          </cell>
          <cell r="S126">
            <v>0.21939393939393936</v>
          </cell>
          <cell r="T126">
            <v>0.28060606060606064</v>
          </cell>
        </row>
        <row r="127">
          <cell r="A127">
            <v>65</v>
          </cell>
          <cell r="B127" t="str">
            <v>Parkes area supply</v>
          </cell>
          <cell r="C127">
            <v>1</v>
          </cell>
          <cell r="D127">
            <v>38687</v>
          </cell>
          <cell r="E127">
            <v>42</v>
          </cell>
          <cell r="F127">
            <v>3</v>
          </cell>
          <cell r="G127">
            <v>38267</v>
          </cell>
          <cell r="H127">
            <v>12</v>
          </cell>
          <cell r="I127" t="str">
            <v>Capacitor Replace</v>
          </cell>
          <cell r="J127">
            <v>14</v>
          </cell>
          <cell r="L127" t="str">
            <v>6.5.19</v>
          </cell>
          <cell r="M127" t="str">
            <v>Poss</v>
          </cell>
          <cell r="N127" t="str">
            <v>Planning</v>
          </cell>
          <cell r="O127" t="str">
            <v>Parkes 66kV Cap Bank - Contract</v>
          </cell>
          <cell r="P127" t="str">
            <v>132CAP</v>
          </cell>
          <cell r="Q127" t="str">
            <v>Central</v>
          </cell>
          <cell r="R127">
            <v>0.5</v>
          </cell>
          <cell r="S127">
            <v>0.21939393939393936</v>
          </cell>
          <cell r="T127">
            <v>0.28060606060606064</v>
          </cell>
        </row>
        <row r="128">
          <cell r="A128">
            <v>66</v>
          </cell>
          <cell r="B128" t="str">
            <v>System Reactive Plant</v>
          </cell>
          <cell r="C128">
            <v>1</v>
          </cell>
          <cell r="D128">
            <v>39052</v>
          </cell>
          <cell r="E128">
            <v>57</v>
          </cell>
          <cell r="F128">
            <v>3</v>
          </cell>
          <cell r="G128">
            <v>38632</v>
          </cell>
          <cell r="H128">
            <v>12</v>
          </cell>
          <cell r="I128" t="str">
            <v>Capacitor Replace</v>
          </cell>
          <cell r="J128">
            <v>14</v>
          </cell>
          <cell r="L128" t="str">
            <v>6.5.35</v>
          </cell>
          <cell r="M128" t="str">
            <v>Poss</v>
          </cell>
          <cell r="N128" t="str">
            <v>Planning</v>
          </cell>
          <cell r="O128" t="str">
            <v>Mt Piper 1*150MVAr 330kV Cap Bank - Contract</v>
          </cell>
          <cell r="P128" t="str">
            <v>330CAP</v>
          </cell>
          <cell r="Q128" t="str">
            <v>Central</v>
          </cell>
          <cell r="R128">
            <v>2</v>
          </cell>
          <cell r="T128">
            <v>0.87757575757575745</v>
          </cell>
          <cell r="U128">
            <v>1.1224242424242425</v>
          </cell>
        </row>
        <row r="129">
          <cell r="A129">
            <v>67</v>
          </cell>
          <cell r="B129" t="str">
            <v>System Reactive Plant</v>
          </cell>
          <cell r="C129">
            <v>1</v>
          </cell>
          <cell r="D129">
            <v>39052</v>
          </cell>
          <cell r="E129">
            <v>57</v>
          </cell>
          <cell r="F129">
            <v>3</v>
          </cell>
          <cell r="G129">
            <v>38632</v>
          </cell>
          <cell r="H129">
            <v>12</v>
          </cell>
          <cell r="I129" t="str">
            <v>Capacitor Replace</v>
          </cell>
          <cell r="J129">
            <v>14</v>
          </cell>
          <cell r="L129" t="str">
            <v>6.5.35</v>
          </cell>
          <cell r="M129" t="str">
            <v>Poss</v>
          </cell>
          <cell r="N129" t="str">
            <v>Planning</v>
          </cell>
          <cell r="O129" t="str">
            <v>Bayswater / Liddell 2*150 MVAr Cap Banks - Contract</v>
          </cell>
          <cell r="P129" t="str">
            <v>330CAP</v>
          </cell>
          <cell r="Q129" t="str">
            <v>Northern</v>
          </cell>
          <cell r="R129">
            <v>4</v>
          </cell>
          <cell r="T129">
            <v>1.7551515151515149</v>
          </cell>
          <cell r="U129">
            <v>2.2448484848484851</v>
          </cell>
        </row>
        <row r="130">
          <cell r="A130">
            <v>68</v>
          </cell>
          <cell r="B130" t="str">
            <v>System Reactive Plant</v>
          </cell>
          <cell r="C130">
            <v>1</v>
          </cell>
          <cell r="D130">
            <v>39417</v>
          </cell>
          <cell r="E130">
            <v>57</v>
          </cell>
          <cell r="F130">
            <v>3</v>
          </cell>
          <cell r="G130">
            <v>38997</v>
          </cell>
          <cell r="H130">
            <v>12</v>
          </cell>
          <cell r="I130" t="str">
            <v>Capacitor Replace</v>
          </cell>
          <cell r="J130">
            <v>14</v>
          </cell>
          <cell r="L130" t="str">
            <v>6.5.35</v>
          </cell>
          <cell r="M130" t="str">
            <v>Poss</v>
          </cell>
          <cell r="N130" t="str">
            <v>Planning</v>
          </cell>
          <cell r="O130" t="str">
            <v>Locations to be Specified 3*200 MVAr Cap Banks - Contract</v>
          </cell>
          <cell r="P130" t="str">
            <v>330CAP</v>
          </cell>
          <cell r="Q130" t="str">
            <v>All</v>
          </cell>
          <cell r="R130">
            <v>6</v>
          </cell>
          <cell r="U130">
            <v>2.6327272727272728</v>
          </cell>
          <cell r="V130">
            <v>3.3672727272727272</v>
          </cell>
        </row>
        <row r="131">
          <cell r="A131">
            <v>69</v>
          </cell>
          <cell r="B131" t="str">
            <v>System Reactive Plant</v>
          </cell>
          <cell r="C131">
            <v>1</v>
          </cell>
          <cell r="D131">
            <v>39417</v>
          </cell>
          <cell r="E131">
            <v>57</v>
          </cell>
          <cell r="F131">
            <v>3</v>
          </cell>
          <cell r="G131">
            <v>38997</v>
          </cell>
          <cell r="H131">
            <v>12</v>
          </cell>
          <cell r="I131" t="str">
            <v>Capacitor Replace</v>
          </cell>
          <cell r="J131">
            <v>14</v>
          </cell>
          <cell r="L131" t="str">
            <v>6.5.35</v>
          </cell>
          <cell r="M131" t="str">
            <v>Poss</v>
          </cell>
          <cell r="N131" t="str">
            <v>Planning</v>
          </cell>
          <cell r="O131" t="str">
            <v xml:space="preserve">Location to be specified - 1*200 MVAr 330kV Bank - Contract </v>
          </cell>
          <cell r="P131" t="str">
            <v>330CAP</v>
          </cell>
          <cell r="Q131" t="str">
            <v>All</v>
          </cell>
          <cell r="R131">
            <v>2</v>
          </cell>
          <cell r="U131">
            <v>0.87757575757575745</v>
          </cell>
          <cell r="V131">
            <v>1.1224242424242425</v>
          </cell>
        </row>
        <row r="132">
          <cell r="A132">
            <v>70</v>
          </cell>
          <cell r="B132" t="str">
            <v>System Reactive Plant</v>
          </cell>
          <cell r="C132">
            <v>1</v>
          </cell>
          <cell r="D132">
            <v>39417</v>
          </cell>
          <cell r="E132">
            <v>57</v>
          </cell>
          <cell r="F132">
            <v>3</v>
          </cell>
          <cell r="G132">
            <v>38997</v>
          </cell>
          <cell r="H132">
            <v>12</v>
          </cell>
          <cell r="I132" t="str">
            <v>Capacitor Replace</v>
          </cell>
          <cell r="J132">
            <v>14</v>
          </cell>
          <cell r="L132" t="str">
            <v>6.5.35</v>
          </cell>
          <cell r="M132" t="str">
            <v>Poss</v>
          </cell>
          <cell r="N132" t="str">
            <v>Planning</v>
          </cell>
          <cell r="O132" t="str">
            <v>Eraring 2*150MVAr 330kV Cap Banks - Contract</v>
          </cell>
          <cell r="P132" t="str">
            <v>330CAP</v>
          </cell>
          <cell r="Q132" t="str">
            <v>Northern</v>
          </cell>
          <cell r="R132">
            <v>4</v>
          </cell>
          <cell r="U132">
            <v>1.7551515151515149</v>
          </cell>
          <cell r="V132">
            <v>2.2448484848484851</v>
          </cell>
        </row>
        <row r="133">
          <cell r="A133" t="str">
            <v>Small Augmentations - Substations</v>
          </cell>
        </row>
        <row r="134">
          <cell r="A134">
            <v>71</v>
          </cell>
          <cell r="B134" t="str">
            <v>Central Coast 330 kV Rearr'ts: 24 Line Turn in</v>
          </cell>
          <cell r="C134">
            <v>1</v>
          </cell>
          <cell r="D134">
            <v>38930</v>
          </cell>
          <cell r="E134">
            <v>8</v>
          </cell>
          <cell r="F134">
            <v>3</v>
          </cell>
          <cell r="G134">
            <v>38210</v>
          </cell>
          <cell r="H134">
            <v>9</v>
          </cell>
          <cell r="I134" t="str">
            <v>330/132kV Aug</v>
          </cell>
          <cell r="J134">
            <v>24</v>
          </cell>
          <cell r="L134" t="str">
            <v>5.3.5</v>
          </cell>
          <cell r="M134" t="str">
            <v>Likely</v>
          </cell>
          <cell r="N134" t="str">
            <v>Proposed</v>
          </cell>
          <cell r="O134" t="str">
            <v>Eraring Switchbay New Line Bays/ Eraring PS 330kV S</v>
          </cell>
          <cell r="P134" t="str">
            <v>TL REF</v>
          </cell>
          <cell r="Q134" t="str">
            <v>Northern</v>
          </cell>
          <cell r="R134">
            <v>2</v>
          </cell>
          <cell r="S134">
            <v>0.18333333333333335</v>
          </cell>
          <cell r="T134">
            <v>1.7614942528735633</v>
          </cell>
          <cell r="U134">
            <v>5.5172413793103454E-2</v>
          </cell>
        </row>
        <row r="135">
          <cell r="A135">
            <v>72</v>
          </cell>
          <cell r="B135" t="str">
            <v>Central Coast 330 kV Rearr'ts: 24 Line Turn in</v>
          </cell>
          <cell r="C135">
            <v>1</v>
          </cell>
          <cell r="D135">
            <v>39295</v>
          </cell>
          <cell r="E135">
            <v>8</v>
          </cell>
          <cell r="F135">
            <v>2</v>
          </cell>
          <cell r="G135">
            <v>38215</v>
          </cell>
          <cell r="H135">
            <v>2</v>
          </cell>
          <cell r="I135" t="str">
            <v>EHV TL -REF</v>
          </cell>
          <cell r="J135">
            <v>36</v>
          </cell>
          <cell r="L135" t="str">
            <v>5.3.5</v>
          </cell>
          <cell r="M135" t="str">
            <v>Likely</v>
          </cell>
          <cell r="N135" t="str">
            <v>Proposed</v>
          </cell>
          <cell r="O135" t="str">
            <v>Connection of 24 Vales Pt - Newcastle line to Eraring</v>
          </cell>
          <cell r="P135" t="str">
            <v>TL REF</v>
          </cell>
          <cell r="Q135" t="str">
            <v>Northern</v>
          </cell>
          <cell r="R135">
            <v>1</v>
          </cell>
          <cell r="S135">
            <v>8.787878787878789E-2</v>
          </cell>
          <cell r="T135">
            <v>0.23070528291767237</v>
          </cell>
          <cell r="U135">
            <v>0.678901962723093</v>
          </cell>
          <cell r="V135">
            <v>2.5139664804469269E-3</v>
          </cell>
        </row>
        <row r="136">
          <cell r="A136">
            <v>73</v>
          </cell>
          <cell r="B136" t="str">
            <v>Central Coast 330 kV Rearr'ts: Vales Point</v>
          </cell>
          <cell r="C136">
            <v>1</v>
          </cell>
          <cell r="D136">
            <v>38930</v>
          </cell>
          <cell r="E136">
            <v>8</v>
          </cell>
          <cell r="F136">
            <v>3</v>
          </cell>
          <cell r="G136">
            <v>38210</v>
          </cell>
          <cell r="H136">
            <v>9</v>
          </cell>
          <cell r="I136" t="str">
            <v>330/132kV Aug</v>
          </cell>
          <cell r="J136">
            <v>24</v>
          </cell>
          <cell r="L136" t="str">
            <v>5.3.6</v>
          </cell>
          <cell r="M136" t="str">
            <v>Likely</v>
          </cell>
          <cell r="N136" t="str">
            <v>Proposed</v>
          </cell>
          <cell r="O136" t="str">
            <v>Rearrangement of lines near Vales Pt</v>
          </cell>
          <cell r="P136" t="str">
            <v>TL REF</v>
          </cell>
          <cell r="Q136" t="str">
            <v>Northern</v>
          </cell>
          <cell r="R136">
            <v>3</v>
          </cell>
          <cell r="S136">
            <v>0.27500000000000002</v>
          </cell>
          <cell r="T136">
            <v>2.6422413793103448</v>
          </cell>
          <cell r="U136">
            <v>8.2758620689655185E-2</v>
          </cell>
        </row>
        <row r="137">
          <cell r="A137">
            <v>74</v>
          </cell>
          <cell r="B137" t="str">
            <v>Coffs Harbour: 89 Line Connections at Armidale</v>
          </cell>
          <cell r="C137">
            <v>1</v>
          </cell>
          <cell r="D137">
            <v>38961</v>
          </cell>
          <cell r="E137">
            <v>10</v>
          </cell>
          <cell r="F137">
            <v>2</v>
          </cell>
          <cell r="G137">
            <v>37881</v>
          </cell>
          <cell r="H137">
            <v>2</v>
          </cell>
          <cell r="I137" t="str">
            <v>EHV TL -REF</v>
          </cell>
          <cell r="J137">
            <v>36</v>
          </cell>
          <cell r="L137" t="str">
            <v>5.3.1</v>
          </cell>
          <cell r="M137" t="str">
            <v>Likely</v>
          </cell>
          <cell r="N137" t="str">
            <v>Proposed</v>
          </cell>
          <cell r="O137" t="str">
            <v>Armidale 89 Line Rearrangement - Contract</v>
          </cell>
          <cell r="P137" t="str">
            <v>TL REF</v>
          </cell>
          <cell r="Q137" t="str">
            <v>Northern</v>
          </cell>
          <cell r="R137">
            <v>1</v>
          </cell>
          <cell r="S137">
            <v>0.17868508089747034</v>
          </cell>
          <cell r="T137">
            <v>0.7323935828348247</v>
          </cell>
          <cell r="U137">
            <v>7.3556797020484163E-3</v>
          </cell>
        </row>
        <row r="138">
          <cell r="A138">
            <v>75</v>
          </cell>
          <cell r="B138" t="str">
            <v>Coffs Harbour: 89 Line Connections at Armidale</v>
          </cell>
          <cell r="C138">
            <v>1</v>
          </cell>
          <cell r="D138">
            <v>38961</v>
          </cell>
          <cell r="E138">
            <v>10</v>
          </cell>
          <cell r="F138">
            <v>3</v>
          </cell>
          <cell r="G138">
            <v>38241</v>
          </cell>
          <cell r="H138">
            <v>9</v>
          </cell>
          <cell r="I138" t="str">
            <v>330/132kV Aug</v>
          </cell>
          <cell r="J138">
            <v>24</v>
          </cell>
          <cell r="L138" t="str">
            <v>5.3.1</v>
          </cell>
          <cell r="M138" t="str">
            <v>Likely</v>
          </cell>
          <cell r="N138" t="str">
            <v>Proposed</v>
          </cell>
          <cell r="O138" t="str">
            <v>Connection of 89 Line at Armidale - Contract</v>
          </cell>
          <cell r="P138" t="str">
            <v>330SS</v>
          </cell>
          <cell r="Q138" t="str">
            <v>Northern</v>
          </cell>
          <cell r="R138">
            <v>4.5</v>
          </cell>
          <cell r="S138">
            <v>0.375</v>
          </cell>
          <cell r="T138">
            <v>3.8508620689655171</v>
          </cell>
          <cell r="U138">
            <v>0.27413793103448275</v>
          </cell>
        </row>
        <row r="139">
          <cell r="A139">
            <v>76</v>
          </cell>
          <cell r="B139" t="str">
            <v>Dapto 330/132 kV Substation - Fault Levels</v>
          </cell>
          <cell r="C139">
            <v>1</v>
          </cell>
          <cell r="D139">
            <v>40513</v>
          </cell>
          <cell r="E139">
            <v>14</v>
          </cell>
          <cell r="F139">
            <v>3</v>
          </cell>
          <cell r="G139">
            <v>39793</v>
          </cell>
          <cell r="H139">
            <v>9</v>
          </cell>
          <cell r="I139" t="str">
            <v>330/132kV Aug</v>
          </cell>
          <cell r="J139">
            <v>24</v>
          </cell>
          <cell r="L139" t="str">
            <v>7.2.22</v>
          </cell>
          <cell r="M139" t="str">
            <v>Future</v>
          </cell>
          <cell r="N139" t="str">
            <v>Planning</v>
          </cell>
          <cell r="O139" t="str">
            <v>Dapto Fault Rating Upgrade (330kV Switchyard upgrade) Daylabour</v>
          </cell>
          <cell r="P139" t="str">
            <v>330SS</v>
          </cell>
          <cell r="Q139" t="str">
            <v>Central</v>
          </cell>
          <cell r="R139">
            <v>3</v>
          </cell>
          <cell r="W139">
            <v>0.17499999999999999</v>
          </cell>
          <cell r="X139">
            <v>2.2809701492537315</v>
          </cell>
          <cell r="Y139">
            <v>0.54402985074626864</v>
          </cell>
        </row>
        <row r="140">
          <cell r="A140">
            <v>77</v>
          </cell>
          <cell r="B140" t="str">
            <v>Dapto Transformer Capacity Limitations</v>
          </cell>
          <cell r="C140">
            <v>1</v>
          </cell>
          <cell r="D140">
            <v>39783</v>
          </cell>
          <cell r="E140">
            <v>15</v>
          </cell>
          <cell r="F140">
            <v>3</v>
          </cell>
          <cell r="G140">
            <v>39063</v>
          </cell>
          <cell r="H140">
            <v>10</v>
          </cell>
          <cell r="I140" t="str">
            <v>132kV Aug</v>
          </cell>
          <cell r="J140">
            <v>24</v>
          </cell>
          <cell r="L140" t="str">
            <v>7.2.18</v>
          </cell>
          <cell r="M140" t="str">
            <v>Future</v>
          </cell>
          <cell r="N140" t="str">
            <v>Planning</v>
          </cell>
          <cell r="O140" t="str">
            <v>Dapto 2*132kV Line Bay - Contract</v>
          </cell>
          <cell r="P140" t="str">
            <v>132SS</v>
          </cell>
          <cell r="Q140" t="str">
            <v>Central</v>
          </cell>
          <cell r="R140">
            <v>1</v>
          </cell>
          <cell r="U140">
            <v>5.8333333333333348E-2</v>
          </cell>
          <cell r="V140">
            <v>0.76032338308457714</v>
          </cell>
          <cell r="W140">
            <v>0.18134328358208951</v>
          </cell>
        </row>
        <row r="141">
          <cell r="A141">
            <v>78</v>
          </cell>
          <cell r="B141" t="str">
            <v>Line Terminal Upratings</v>
          </cell>
          <cell r="C141">
            <v>1</v>
          </cell>
          <cell r="D141">
            <v>40148</v>
          </cell>
          <cell r="E141">
            <v>26</v>
          </cell>
          <cell r="F141">
            <v>1</v>
          </cell>
          <cell r="G141">
            <v>38708</v>
          </cell>
          <cell r="H141">
            <v>3</v>
          </cell>
          <cell r="I141" t="str">
            <v>TL -EIS</v>
          </cell>
          <cell r="J141">
            <v>48</v>
          </cell>
          <cell r="L141" t="str">
            <v>6.5.36</v>
          </cell>
          <cell r="M141" t="str">
            <v>Poss</v>
          </cell>
          <cell r="N141" t="str">
            <v>Proposed</v>
          </cell>
          <cell r="O141" t="str">
            <v>Project to Replace Terminal Equipment by Daylabour</v>
          </cell>
          <cell r="P141" t="str">
            <v>330SS</v>
          </cell>
          <cell r="Q141" t="str">
            <v>Various</v>
          </cell>
          <cell r="R141">
            <v>12</v>
          </cell>
          <cell r="T141">
            <v>0.17230769230769236</v>
          </cell>
          <cell r="U141">
            <v>0.58769230769230796</v>
          </cell>
          <cell r="V141">
            <v>0.872</v>
          </cell>
          <cell r="W141">
            <v>10.133124555160142</v>
          </cell>
          <cell r="X141">
            <v>0.2348754448398577</v>
          </cell>
        </row>
        <row r="142">
          <cell r="A142">
            <v>79</v>
          </cell>
          <cell r="B142" t="str">
            <v>Orange 132 kV Substation Augmentation</v>
          </cell>
          <cell r="C142">
            <v>1</v>
          </cell>
          <cell r="D142">
            <v>39783</v>
          </cell>
          <cell r="E142">
            <v>41</v>
          </cell>
          <cell r="F142">
            <v>3</v>
          </cell>
          <cell r="G142">
            <v>39063</v>
          </cell>
          <cell r="H142">
            <v>10</v>
          </cell>
          <cell r="I142" t="str">
            <v>132kV Aug</v>
          </cell>
          <cell r="J142">
            <v>24</v>
          </cell>
          <cell r="L142" t="str">
            <v>6.5.18</v>
          </cell>
          <cell r="M142" t="str">
            <v>Poss</v>
          </cell>
          <cell r="N142" t="str">
            <v>Proposed</v>
          </cell>
          <cell r="O142" t="str">
            <v>Uprating of Orange 132kV &amp; Transformers - Contract</v>
          </cell>
          <cell r="P142" t="str">
            <v>132SS</v>
          </cell>
          <cell r="Q142" t="str">
            <v>Central</v>
          </cell>
          <cell r="R142">
            <v>14</v>
          </cell>
          <cell r="U142">
            <v>0.81666666666666687</v>
          </cell>
          <cell r="V142">
            <v>10.644527363184082</v>
          </cell>
          <cell r="W142">
            <v>2.5388059701492534</v>
          </cell>
        </row>
        <row r="143">
          <cell r="A143">
            <v>80</v>
          </cell>
          <cell r="B143" t="str">
            <v>Snowy Assets Rehab - UTSS</v>
          </cell>
          <cell r="C143">
            <v>1</v>
          </cell>
          <cell r="D143">
            <v>39783</v>
          </cell>
          <cell r="E143">
            <v>49</v>
          </cell>
          <cell r="F143">
            <v>3</v>
          </cell>
          <cell r="G143">
            <v>38703</v>
          </cell>
          <cell r="H143">
            <v>6</v>
          </cell>
          <cell r="I143" t="str">
            <v>330/132kV Greenfield</v>
          </cell>
          <cell r="J143">
            <v>36</v>
          </cell>
          <cell r="L143" t="str">
            <v>5.3.7</v>
          </cell>
          <cell r="M143" t="str">
            <v>Const</v>
          </cell>
          <cell r="N143" t="str">
            <v>Proposed</v>
          </cell>
          <cell r="O143" t="str">
            <v>Upper Tumut Switching Station (UTSS) Augmentation - Contract</v>
          </cell>
          <cell r="P143" t="str">
            <v>330SS</v>
          </cell>
          <cell r="Q143" t="str">
            <v>Southern</v>
          </cell>
          <cell r="R143">
            <v>7.5</v>
          </cell>
          <cell r="T143">
            <v>0.23333333333333334</v>
          </cell>
          <cell r="U143">
            <v>0.68152173913043501</v>
          </cell>
          <cell r="V143">
            <v>5.722085226043693</v>
          </cell>
          <cell r="W143">
            <v>0.86305970149253741</v>
          </cell>
        </row>
        <row r="144">
          <cell r="A144">
            <v>81</v>
          </cell>
          <cell r="B144" t="str">
            <v>Sydney North 132 kV Fault Level Limits</v>
          </cell>
          <cell r="C144">
            <v>1</v>
          </cell>
          <cell r="D144">
            <v>39783</v>
          </cell>
          <cell r="E144">
            <v>53</v>
          </cell>
          <cell r="F144">
            <v>3</v>
          </cell>
          <cell r="G144">
            <v>39063</v>
          </cell>
          <cell r="H144">
            <v>10</v>
          </cell>
          <cell r="I144" t="str">
            <v>132kV Aug</v>
          </cell>
          <cell r="J144">
            <v>24</v>
          </cell>
          <cell r="L144" t="str">
            <v>6.5.10</v>
          </cell>
          <cell r="M144" t="str">
            <v>Poss</v>
          </cell>
          <cell r="N144" t="str">
            <v>Proposed</v>
          </cell>
          <cell r="O144" t="str">
            <v>Sydney North Upgrade - Contract</v>
          </cell>
          <cell r="P144" t="str">
            <v>132SS</v>
          </cell>
          <cell r="Q144" t="str">
            <v>Central</v>
          </cell>
          <cell r="R144">
            <v>5</v>
          </cell>
          <cell r="U144">
            <v>0.29166666666666674</v>
          </cell>
          <cell r="V144">
            <v>3.801616915422886</v>
          </cell>
          <cell r="W144">
            <v>0.90671641791044766</v>
          </cell>
        </row>
        <row r="145">
          <cell r="A145">
            <v>82</v>
          </cell>
          <cell r="B145" t="str">
            <v>Sydney North 132 kV Fault Level Limits</v>
          </cell>
          <cell r="C145">
            <v>1</v>
          </cell>
          <cell r="D145">
            <v>39783</v>
          </cell>
          <cell r="E145">
            <v>53</v>
          </cell>
          <cell r="F145">
            <v>3</v>
          </cell>
          <cell r="G145">
            <v>39063</v>
          </cell>
          <cell r="H145">
            <v>10</v>
          </cell>
          <cell r="I145" t="str">
            <v>132kV Aug</v>
          </cell>
          <cell r="J145">
            <v>24</v>
          </cell>
          <cell r="L145" t="str">
            <v>6.5.10</v>
          </cell>
          <cell r="M145" t="str">
            <v>Poss</v>
          </cell>
          <cell r="N145" t="str">
            <v>Proposed</v>
          </cell>
          <cell r="O145" t="str">
            <v>Sydney North Upgrade due to 132kV fault Levels</v>
          </cell>
          <cell r="P145" t="str">
            <v>330SS</v>
          </cell>
          <cell r="Q145" t="str">
            <v>Central</v>
          </cell>
          <cell r="R145">
            <v>3</v>
          </cell>
          <cell r="U145">
            <v>0.17499999999999999</v>
          </cell>
          <cell r="V145">
            <v>2.2809701492537315</v>
          </cell>
          <cell r="W145">
            <v>0.54402985074626864</v>
          </cell>
        </row>
        <row r="146">
          <cell r="A146">
            <v>83</v>
          </cell>
          <cell r="B146" t="str">
            <v>Sydney West 132 kV Switchbays</v>
          </cell>
          <cell r="C146">
            <v>1</v>
          </cell>
          <cell r="D146">
            <v>38687</v>
          </cell>
          <cell r="E146">
            <v>54</v>
          </cell>
          <cell r="F146">
            <v>3</v>
          </cell>
          <cell r="G146">
            <v>37967</v>
          </cell>
          <cell r="H146">
            <v>10</v>
          </cell>
          <cell r="I146" t="str">
            <v>132kV Aug</v>
          </cell>
          <cell r="J146">
            <v>24</v>
          </cell>
          <cell r="L146" t="str">
            <v>6.3.2</v>
          </cell>
          <cell r="M146" t="str">
            <v>Poss</v>
          </cell>
          <cell r="N146" t="str">
            <v>Proposed</v>
          </cell>
          <cell r="O146" t="str">
            <v>Sydney West 132kV Switchbays - Contract</v>
          </cell>
          <cell r="P146" t="str">
            <v>132SS</v>
          </cell>
          <cell r="Q146" t="str">
            <v>Central</v>
          </cell>
          <cell r="R146">
            <v>1</v>
          </cell>
          <cell r="S146">
            <v>0.76032338308457714</v>
          </cell>
          <cell r="T146">
            <v>0.18134328358208951</v>
          </cell>
        </row>
        <row r="147">
          <cell r="A147">
            <v>84</v>
          </cell>
          <cell r="B147" t="str">
            <v>Sydney West Fault Level Upgrade</v>
          </cell>
          <cell r="C147">
            <v>1</v>
          </cell>
          <cell r="D147">
            <v>39783</v>
          </cell>
          <cell r="E147">
            <v>54</v>
          </cell>
          <cell r="F147">
            <v>3</v>
          </cell>
          <cell r="G147">
            <v>39063</v>
          </cell>
          <cell r="H147">
            <v>9</v>
          </cell>
          <cell r="I147" t="str">
            <v>330/132kV Aug</v>
          </cell>
          <cell r="J147">
            <v>24</v>
          </cell>
          <cell r="L147" t="str">
            <v>6.5.11</v>
          </cell>
          <cell r="M147" t="str">
            <v>Poss</v>
          </cell>
          <cell r="N147" t="str">
            <v>Proposed</v>
          </cell>
          <cell r="O147" t="str">
            <v>Sydney West 330kV Fault Level Upgrade - Contract</v>
          </cell>
          <cell r="P147" t="str">
            <v>330SS</v>
          </cell>
          <cell r="Q147" t="str">
            <v>Central</v>
          </cell>
          <cell r="R147">
            <v>3.5</v>
          </cell>
          <cell r="U147">
            <v>0.20416666666666672</v>
          </cell>
          <cell r="V147">
            <v>2.6611318407960205</v>
          </cell>
          <cell r="W147">
            <v>0.63470149253731334</v>
          </cell>
        </row>
        <row r="148">
          <cell r="A148">
            <v>85</v>
          </cell>
          <cell r="B148" t="str">
            <v>Tuggerah supply</v>
          </cell>
          <cell r="C148">
            <v>1</v>
          </cell>
          <cell r="D148">
            <v>39052</v>
          </cell>
          <cell r="E148">
            <v>59</v>
          </cell>
          <cell r="F148">
            <v>3</v>
          </cell>
          <cell r="G148">
            <v>38332</v>
          </cell>
          <cell r="H148">
            <v>10</v>
          </cell>
          <cell r="I148" t="str">
            <v>132kV Aug</v>
          </cell>
          <cell r="J148">
            <v>24</v>
          </cell>
          <cell r="L148" t="str">
            <v>6.5.9</v>
          </cell>
          <cell r="M148" t="str">
            <v>Poss</v>
          </cell>
          <cell r="N148" t="str">
            <v>Planning</v>
          </cell>
          <cell r="O148" t="str">
            <v>Tuggerah Stage 2 - 132kV Augmentations - Contract</v>
          </cell>
          <cell r="P148" t="str">
            <v>132SS</v>
          </cell>
          <cell r="Q148" t="str">
            <v>Northern</v>
          </cell>
          <cell r="R148">
            <v>2</v>
          </cell>
          <cell r="S148">
            <v>0.1166666666666667</v>
          </cell>
          <cell r="T148">
            <v>1.5206467661691543</v>
          </cell>
          <cell r="U148">
            <v>0.36268656716417902</v>
          </cell>
        </row>
        <row r="149">
          <cell r="A149">
            <v>86</v>
          </cell>
          <cell r="B149" t="str">
            <v>Vineyard 330 kV Substation - 132 kV Switchbays</v>
          </cell>
          <cell r="C149">
            <v>1</v>
          </cell>
          <cell r="D149">
            <v>39052</v>
          </cell>
          <cell r="E149">
            <v>60</v>
          </cell>
          <cell r="F149">
            <v>3</v>
          </cell>
          <cell r="G149">
            <v>38332</v>
          </cell>
          <cell r="H149">
            <v>10</v>
          </cell>
          <cell r="I149" t="str">
            <v>132kV Aug</v>
          </cell>
          <cell r="J149">
            <v>24</v>
          </cell>
          <cell r="L149" t="str">
            <v>5.2.5</v>
          </cell>
          <cell r="M149" t="str">
            <v>Const</v>
          </cell>
          <cell r="N149" t="str">
            <v>Proposed</v>
          </cell>
          <cell r="O149" t="str">
            <v>Vineyard 132 kV  Line Bay(s) - Contract</v>
          </cell>
          <cell r="P149" t="str">
            <v>132SS</v>
          </cell>
          <cell r="Q149" t="str">
            <v>Central</v>
          </cell>
          <cell r="R149">
            <v>2</v>
          </cell>
          <cell r="S149">
            <v>0.1166666666666667</v>
          </cell>
          <cell r="T149">
            <v>1.5206467661691543</v>
          </cell>
          <cell r="U149">
            <v>0.36268656716417902</v>
          </cell>
        </row>
        <row r="150">
          <cell r="A150">
            <v>87</v>
          </cell>
          <cell r="B150" t="str">
            <v>Wollar - Wellington 330 kV Line &amp; Wollar 330 kV Sw Stn</v>
          </cell>
          <cell r="C150">
            <v>1</v>
          </cell>
          <cell r="D150">
            <v>39417</v>
          </cell>
          <cell r="E150">
            <v>65</v>
          </cell>
          <cell r="F150">
            <v>3</v>
          </cell>
          <cell r="G150">
            <v>38697</v>
          </cell>
          <cell r="H150">
            <v>9</v>
          </cell>
          <cell r="I150" t="str">
            <v>330/132kV Aug</v>
          </cell>
          <cell r="J150">
            <v>24</v>
          </cell>
          <cell r="L150" t="str">
            <v>5.3.4</v>
          </cell>
          <cell r="M150" t="str">
            <v>Likely</v>
          </cell>
          <cell r="N150" t="str">
            <v>Committed</v>
          </cell>
          <cell r="O150" t="str">
            <v>Wellington Substation- Installation of Shunt Reactors</v>
          </cell>
          <cell r="P150" t="str">
            <v>330CAP</v>
          </cell>
          <cell r="Q150" t="str">
            <v>Central</v>
          </cell>
          <cell r="R150">
            <v>9</v>
          </cell>
          <cell r="T150">
            <v>0.52500000000000002</v>
          </cell>
          <cell r="U150">
            <v>6.8429104477611933</v>
          </cell>
          <cell r="V150">
            <v>1.6320895522388059</v>
          </cell>
        </row>
        <row r="151">
          <cell r="A151" t="str">
            <v>Small Augmentations - Transformers</v>
          </cell>
        </row>
        <row r="152">
          <cell r="A152">
            <v>88</v>
          </cell>
          <cell r="B152" t="str">
            <v>Armidale, Mrln, Vales, Vinyd,Well'ton,&amp; Yass 330 kV Txs</v>
          </cell>
          <cell r="C152">
            <v>1</v>
          </cell>
          <cell r="D152">
            <v>38749</v>
          </cell>
          <cell r="E152">
            <v>3</v>
          </cell>
          <cell r="F152">
            <v>3</v>
          </cell>
          <cell r="G152">
            <v>38209</v>
          </cell>
          <cell r="H152">
            <v>11</v>
          </cell>
          <cell r="I152" t="str">
            <v>Transformer Replace</v>
          </cell>
          <cell r="J152">
            <v>18</v>
          </cell>
          <cell r="L152" t="str">
            <v>6.3.1</v>
          </cell>
          <cell r="M152" t="str">
            <v>Likely</v>
          </cell>
          <cell r="N152" t="str">
            <v>Planning</v>
          </cell>
          <cell r="O152" t="str">
            <v>Wellington Tx Replacement 2x375MVA tx - contract</v>
          </cell>
          <cell r="P152" t="str">
            <v>330TX</v>
          </cell>
          <cell r="Q152" t="str">
            <v>Central</v>
          </cell>
          <cell r="R152">
            <v>6</v>
          </cell>
          <cell r="S152">
            <v>1.8717391304347832</v>
          </cell>
          <cell r="T152">
            <v>4.1282608695652172</v>
          </cell>
        </row>
        <row r="153">
          <cell r="A153">
            <v>89</v>
          </cell>
          <cell r="B153" t="str">
            <v>Armidale, Mrln, Vales, Vinyd,Well'ton,&amp; Yass 330 kV Txs</v>
          </cell>
          <cell r="C153">
            <v>1</v>
          </cell>
          <cell r="D153">
            <v>38749</v>
          </cell>
          <cell r="E153">
            <v>3</v>
          </cell>
          <cell r="F153">
            <v>3</v>
          </cell>
          <cell r="G153">
            <v>38209</v>
          </cell>
          <cell r="H153">
            <v>11</v>
          </cell>
          <cell r="I153" t="str">
            <v>Transformer Replace</v>
          </cell>
          <cell r="J153">
            <v>18</v>
          </cell>
          <cell r="L153" t="str">
            <v>6.3.1</v>
          </cell>
          <cell r="M153" t="str">
            <v>Likely</v>
          </cell>
          <cell r="N153" t="str">
            <v>Proposed</v>
          </cell>
          <cell r="O153" t="str">
            <v>Vineyard 330kV SS No.1 new Tx  - Contract</v>
          </cell>
          <cell r="P153" t="str">
            <v>330TX</v>
          </cell>
          <cell r="Q153" t="str">
            <v>Central</v>
          </cell>
          <cell r="R153">
            <v>5</v>
          </cell>
          <cell r="S153">
            <v>1.5597826086956528</v>
          </cell>
          <cell r="T153">
            <v>3.4402173913043477</v>
          </cell>
        </row>
        <row r="154">
          <cell r="A154">
            <v>90</v>
          </cell>
          <cell r="B154" t="str">
            <v>Armidale, Mrln, Vales, Vinyd,Well'ton,&amp; Yass 330 kV Txs</v>
          </cell>
          <cell r="C154">
            <v>1</v>
          </cell>
          <cell r="D154">
            <v>39417</v>
          </cell>
          <cell r="E154">
            <v>3</v>
          </cell>
          <cell r="F154">
            <v>3</v>
          </cell>
          <cell r="G154">
            <v>38877</v>
          </cell>
          <cell r="H154">
            <v>11</v>
          </cell>
          <cell r="I154" t="str">
            <v>Transformer Replace</v>
          </cell>
          <cell r="J154">
            <v>18</v>
          </cell>
          <cell r="L154" t="str">
            <v>6.3.1</v>
          </cell>
          <cell r="M154" t="str">
            <v>Likely</v>
          </cell>
          <cell r="N154" t="str">
            <v>Planning</v>
          </cell>
          <cell r="O154" t="str">
            <v>Marulan 330/132kV 200MVAr Tx Replacement - contract</v>
          </cell>
          <cell r="P154" t="str">
            <v>330TX</v>
          </cell>
          <cell r="Q154" t="str">
            <v>Central</v>
          </cell>
          <cell r="R154">
            <v>6</v>
          </cell>
          <cell r="T154">
            <v>0.03</v>
          </cell>
          <cell r="U154">
            <v>4.47</v>
          </cell>
          <cell r="V154">
            <v>1.5</v>
          </cell>
        </row>
        <row r="155">
          <cell r="A155">
            <v>91</v>
          </cell>
          <cell r="B155" t="str">
            <v>Cowra 132/66 kV Tx Limitations</v>
          </cell>
          <cell r="C155">
            <v>1</v>
          </cell>
          <cell r="D155">
            <v>39417</v>
          </cell>
          <cell r="E155">
            <v>12</v>
          </cell>
          <cell r="F155">
            <v>3</v>
          </cell>
          <cell r="G155">
            <v>38697</v>
          </cell>
          <cell r="H155">
            <v>10</v>
          </cell>
          <cell r="I155" t="str">
            <v>132kV Aug</v>
          </cell>
          <cell r="J155">
            <v>24</v>
          </cell>
          <cell r="L155" t="str">
            <v>6.5.21</v>
          </cell>
          <cell r="M155" t="str">
            <v>Poss</v>
          </cell>
          <cell r="N155" t="str">
            <v>Future</v>
          </cell>
          <cell r="O155" t="str">
            <v>Replace 2x132/66kV Transformers (60MVA) (refurbishment for ss) Contract</v>
          </cell>
          <cell r="P155" t="str">
            <v>132TX</v>
          </cell>
          <cell r="Q155" t="str">
            <v>Central</v>
          </cell>
          <cell r="R155">
            <v>6</v>
          </cell>
          <cell r="T155">
            <v>0.35</v>
          </cell>
          <cell r="U155">
            <v>4.5619402985074631</v>
          </cell>
          <cell r="V155">
            <v>1.0880597014925373</v>
          </cell>
        </row>
        <row r="156">
          <cell r="A156">
            <v>92</v>
          </cell>
          <cell r="B156" t="str">
            <v>Dapto Transformer Capacity Limitations</v>
          </cell>
          <cell r="C156">
            <v>1</v>
          </cell>
          <cell r="D156">
            <v>39783</v>
          </cell>
          <cell r="E156">
            <v>15</v>
          </cell>
          <cell r="F156">
            <v>3</v>
          </cell>
          <cell r="G156">
            <v>39243</v>
          </cell>
          <cell r="H156">
            <v>11</v>
          </cell>
          <cell r="I156" t="str">
            <v>Transformer Replace</v>
          </cell>
          <cell r="J156">
            <v>18</v>
          </cell>
          <cell r="L156" t="str">
            <v>7.2.18</v>
          </cell>
          <cell r="M156" t="str">
            <v>Future</v>
          </cell>
          <cell r="N156" t="str">
            <v>Planning</v>
          </cell>
          <cell r="O156" t="str">
            <v>Dapto 330/132kV 375MVAr Transformer - Contract</v>
          </cell>
          <cell r="P156" t="str">
            <v>330TX</v>
          </cell>
          <cell r="Q156" t="str">
            <v>Central</v>
          </cell>
          <cell r="R156">
            <v>5</v>
          </cell>
          <cell r="U156">
            <v>2.5000000000000001E-2</v>
          </cell>
          <cell r="V156">
            <v>3.7250000000000001</v>
          </cell>
          <cell r="W156">
            <v>1.25</v>
          </cell>
        </row>
        <row r="157">
          <cell r="A157">
            <v>93</v>
          </cell>
          <cell r="B157" t="str">
            <v>Deniliquin Tx Rating Limits</v>
          </cell>
          <cell r="C157">
            <v>1</v>
          </cell>
          <cell r="D157">
            <v>40148</v>
          </cell>
          <cell r="E157">
            <v>17</v>
          </cell>
          <cell r="F157">
            <v>3</v>
          </cell>
          <cell r="G157">
            <v>39608</v>
          </cell>
          <cell r="H157">
            <v>11</v>
          </cell>
          <cell r="I157" t="str">
            <v>Transformer Replace</v>
          </cell>
          <cell r="J157">
            <v>18</v>
          </cell>
          <cell r="L157" t="str">
            <v>7.2.21</v>
          </cell>
          <cell r="M157" t="str">
            <v>Future</v>
          </cell>
          <cell r="N157" t="str">
            <v>Planning</v>
          </cell>
          <cell r="O157" t="str">
            <v>Deniliquin 132/66 kV Tx replacement - 2x120MVA - Contract</v>
          </cell>
          <cell r="P157" t="str">
            <v>132TX</v>
          </cell>
          <cell r="Q157" t="str">
            <v>Southern</v>
          </cell>
          <cell r="R157">
            <v>2</v>
          </cell>
          <cell r="V157">
            <v>0.01</v>
          </cell>
          <cell r="W157">
            <v>1.49</v>
          </cell>
          <cell r="X157">
            <v>0.5</v>
          </cell>
        </row>
        <row r="158">
          <cell r="A158">
            <v>94</v>
          </cell>
          <cell r="B158" t="str">
            <v>Finley 132/66kV Tx Capacity Limits</v>
          </cell>
          <cell r="C158">
            <v>1</v>
          </cell>
          <cell r="D158">
            <v>39052</v>
          </cell>
          <cell r="E158">
            <v>18</v>
          </cell>
          <cell r="F158">
            <v>3</v>
          </cell>
          <cell r="G158">
            <v>38332</v>
          </cell>
          <cell r="H158">
            <v>10</v>
          </cell>
          <cell r="I158" t="str">
            <v>132kV Aug</v>
          </cell>
          <cell r="J158">
            <v>24</v>
          </cell>
          <cell r="L158" t="str">
            <v>6.5.30</v>
          </cell>
          <cell r="M158" t="str">
            <v>Poss</v>
          </cell>
          <cell r="N158" t="str">
            <v>Planning</v>
          </cell>
          <cell r="O158" t="str">
            <v xml:space="preserve">Finley Substation Augmentation (2nd Tx) Contract </v>
          </cell>
          <cell r="P158" t="str">
            <v>132SS</v>
          </cell>
          <cell r="Q158" t="str">
            <v>Southern</v>
          </cell>
          <cell r="R158">
            <v>5</v>
          </cell>
          <cell r="S158">
            <v>0.29166666666666674</v>
          </cell>
          <cell r="T158">
            <v>3.801616915422886</v>
          </cell>
          <cell r="U158">
            <v>0.90671641791044766</v>
          </cell>
        </row>
        <row r="159">
          <cell r="A159">
            <v>95</v>
          </cell>
          <cell r="B159" t="str">
            <v>Kempsey 132/33 kV Tx Capacity Limitations</v>
          </cell>
          <cell r="C159">
            <v>1</v>
          </cell>
          <cell r="D159">
            <v>39417</v>
          </cell>
          <cell r="E159">
            <v>25</v>
          </cell>
          <cell r="F159">
            <v>3</v>
          </cell>
          <cell r="G159">
            <v>38877</v>
          </cell>
          <cell r="H159">
            <v>11</v>
          </cell>
          <cell r="I159" t="str">
            <v>Transformer Replace</v>
          </cell>
          <cell r="J159">
            <v>18</v>
          </cell>
          <cell r="L159" t="str">
            <v>7.2.14</v>
          </cell>
          <cell r="M159" t="str">
            <v>Future</v>
          </cell>
          <cell r="N159" t="str">
            <v>Planning</v>
          </cell>
          <cell r="O159" t="str">
            <v>Kempsey 2*60MVA 132/33kV Tx Replacement - Contract</v>
          </cell>
          <cell r="P159" t="str">
            <v>132TX</v>
          </cell>
          <cell r="Q159" t="str">
            <v>Northern</v>
          </cell>
          <cell r="R159">
            <v>4.5</v>
          </cell>
          <cell r="T159">
            <v>2.2499999999999999E-2</v>
          </cell>
          <cell r="U159">
            <v>3.3525</v>
          </cell>
          <cell r="V159">
            <v>1.125</v>
          </cell>
        </row>
        <row r="160">
          <cell r="A160">
            <v>96</v>
          </cell>
          <cell r="B160" t="str">
            <v>Parkes area supply</v>
          </cell>
          <cell r="C160">
            <v>1</v>
          </cell>
          <cell r="D160">
            <v>39052</v>
          </cell>
          <cell r="E160">
            <v>42</v>
          </cell>
          <cell r="F160">
            <v>3</v>
          </cell>
          <cell r="G160">
            <v>38512</v>
          </cell>
          <cell r="H160">
            <v>11</v>
          </cell>
          <cell r="I160" t="str">
            <v>Transformer Replace</v>
          </cell>
          <cell r="J160">
            <v>18</v>
          </cell>
          <cell r="L160" t="str">
            <v>6.5.19</v>
          </cell>
          <cell r="M160" t="str">
            <v>Poss</v>
          </cell>
          <cell r="N160" t="str">
            <v>Planning</v>
          </cell>
          <cell r="O160" t="str">
            <v>Parkes 132/66 kV 2nd Tx SS Aug - Contract</v>
          </cell>
          <cell r="P160" t="str">
            <v>132TX</v>
          </cell>
          <cell r="Q160" t="str">
            <v>Central</v>
          </cell>
          <cell r="R160">
            <v>5</v>
          </cell>
          <cell r="S160">
            <v>2.5000000000000001E-2</v>
          </cell>
          <cell r="T160">
            <v>3.7250000000000001</v>
          </cell>
          <cell r="U160">
            <v>1.25</v>
          </cell>
        </row>
        <row r="161">
          <cell r="A161">
            <v>97</v>
          </cell>
          <cell r="B161" t="str">
            <v>Port Macquarie 132/33 kV Transformer Replacement</v>
          </cell>
          <cell r="C161">
            <v>1</v>
          </cell>
          <cell r="D161">
            <v>38991</v>
          </cell>
          <cell r="E161">
            <v>44</v>
          </cell>
          <cell r="F161">
            <v>3</v>
          </cell>
          <cell r="G161">
            <v>38271</v>
          </cell>
          <cell r="H161">
            <v>10</v>
          </cell>
          <cell r="I161" t="str">
            <v>132kV Aug</v>
          </cell>
          <cell r="J161">
            <v>24</v>
          </cell>
          <cell r="L161" t="str">
            <v>5.3.3</v>
          </cell>
          <cell r="M161" t="str">
            <v>Likely</v>
          </cell>
          <cell r="N161" t="str">
            <v>Proposed</v>
          </cell>
          <cell r="O161" t="str">
            <v>Port Macquarie Tx Replacement - Contract</v>
          </cell>
          <cell r="P161" t="str">
            <v>132TX</v>
          </cell>
          <cell r="Q161" t="str">
            <v>Northern</v>
          </cell>
          <cell r="R161">
            <v>2.8333333333333335</v>
          </cell>
          <cell r="S161">
            <v>0.21249999999999999</v>
          </cell>
          <cell r="T161">
            <v>2.3374999999999999</v>
          </cell>
          <cell r="U161">
            <v>0.28333333333333333</v>
          </cell>
        </row>
        <row r="162">
          <cell r="A162">
            <v>98</v>
          </cell>
          <cell r="B162" t="str">
            <v>Replacement of Two 330/132 kV Txs at Sydney South</v>
          </cell>
          <cell r="C162">
            <v>1</v>
          </cell>
          <cell r="D162">
            <v>39417</v>
          </cell>
          <cell r="E162">
            <v>46</v>
          </cell>
          <cell r="F162">
            <v>3</v>
          </cell>
          <cell r="G162">
            <v>38697</v>
          </cell>
          <cell r="H162">
            <v>9</v>
          </cell>
          <cell r="I162" t="str">
            <v>330/132kV Aug</v>
          </cell>
          <cell r="J162">
            <v>24</v>
          </cell>
          <cell r="L162" t="str">
            <v>7.2.17</v>
          </cell>
          <cell r="M162" t="str">
            <v>Future</v>
          </cell>
          <cell r="N162" t="str">
            <v>Planning</v>
          </cell>
          <cell r="O162" t="str">
            <v>Sydney South #3 &amp; #4 Tx Replacement  - Contract</v>
          </cell>
          <cell r="P162" t="str">
            <v>330TX</v>
          </cell>
          <cell r="Q162" t="str">
            <v>Central</v>
          </cell>
          <cell r="R162">
            <v>12</v>
          </cell>
          <cell r="T162">
            <v>0.7</v>
          </cell>
          <cell r="U162">
            <v>9.1238805970149262</v>
          </cell>
          <cell r="V162">
            <v>2.1761194029850746</v>
          </cell>
        </row>
        <row r="163">
          <cell r="A163">
            <v>99</v>
          </cell>
          <cell r="B163" t="str">
            <v>Tuggerah supply</v>
          </cell>
          <cell r="C163">
            <v>1</v>
          </cell>
          <cell r="D163">
            <v>39783</v>
          </cell>
          <cell r="E163">
            <v>59</v>
          </cell>
          <cell r="F163">
            <v>3</v>
          </cell>
          <cell r="G163">
            <v>39063</v>
          </cell>
          <cell r="H163">
            <v>9</v>
          </cell>
          <cell r="I163" t="str">
            <v>330/132kV Aug</v>
          </cell>
          <cell r="J163">
            <v>24</v>
          </cell>
          <cell r="L163" t="str">
            <v>6.5.9</v>
          </cell>
          <cell r="M163" t="str">
            <v>Poss</v>
          </cell>
          <cell r="N163" t="str">
            <v>Planning</v>
          </cell>
          <cell r="O163" t="str">
            <v>Tuggerah Stage 1 - 330kV &amp; Tx - Contract</v>
          </cell>
          <cell r="P163" t="str">
            <v>330SS</v>
          </cell>
          <cell r="Q163" t="str">
            <v>Northern</v>
          </cell>
          <cell r="R163">
            <v>8</v>
          </cell>
          <cell r="U163">
            <v>0.46666666666666679</v>
          </cell>
          <cell r="V163">
            <v>6.0825870646766171</v>
          </cell>
          <cell r="W163">
            <v>1.4507462686567161</v>
          </cell>
        </row>
        <row r="164">
          <cell r="A164">
            <v>100</v>
          </cell>
          <cell r="B164" t="str">
            <v>Yanco 132/66kV Tx Capacity Limits</v>
          </cell>
          <cell r="C164">
            <v>1</v>
          </cell>
          <cell r="D164">
            <v>40148</v>
          </cell>
          <cell r="E164">
            <v>66</v>
          </cell>
          <cell r="F164">
            <v>3</v>
          </cell>
          <cell r="G164">
            <v>39608</v>
          </cell>
          <cell r="H164">
            <v>11</v>
          </cell>
          <cell r="I164" t="str">
            <v>Transformer Replace</v>
          </cell>
          <cell r="J164">
            <v>18</v>
          </cell>
          <cell r="L164" t="str">
            <v>7.2.20</v>
          </cell>
          <cell r="M164" t="str">
            <v>Future</v>
          </cell>
          <cell r="N164" t="str">
            <v>Planning</v>
          </cell>
          <cell r="O164" t="str">
            <v>Yanco 132/33kV SS Tx Upgrade - Contract</v>
          </cell>
          <cell r="P164" t="str">
            <v>132TX</v>
          </cell>
          <cell r="Q164" t="str">
            <v>Southern</v>
          </cell>
          <cell r="R164">
            <v>2</v>
          </cell>
          <cell r="V164">
            <v>0.01</v>
          </cell>
          <cell r="W164">
            <v>1.49</v>
          </cell>
          <cell r="X164">
            <v>0.5</v>
          </cell>
        </row>
        <row r="165">
          <cell r="A165">
            <v>101</v>
          </cell>
          <cell r="B165" t="str">
            <v>Holroyd Complex - Stage 1 Holroyd 132kV SwStn</v>
          </cell>
          <cell r="C165">
            <v>1</v>
          </cell>
          <cell r="D165">
            <v>39783</v>
          </cell>
          <cell r="E165">
            <v>21</v>
          </cell>
          <cell r="F165">
            <v>3</v>
          </cell>
          <cell r="G165">
            <v>38883</v>
          </cell>
          <cell r="H165">
            <v>7</v>
          </cell>
          <cell r="I165" t="str">
            <v>132kV Greenfield</v>
          </cell>
          <cell r="J165">
            <v>30</v>
          </cell>
          <cell r="L165" t="str">
            <v>6.5.15</v>
          </cell>
          <cell r="M165" t="str">
            <v>Poss</v>
          </cell>
          <cell r="N165" t="str">
            <v>Proposed</v>
          </cell>
          <cell r="O165" t="str">
            <v xml:space="preserve"> Establish Holroyd 132kV Switching Station - Contract</v>
          </cell>
          <cell r="P165" t="str">
            <v>132SS</v>
          </cell>
          <cell r="Q165" t="str">
            <v>Central</v>
          </cell>
          <cell r="R165">
            <v>6</v>
          </cell>
          <cell r="T165">
            <v>1.0714285714285714E-2</v>
          </cell>
          <cell r="U165">
            <v>0.51428571428571446</v>
          </cell>
          <cell r="V165">
            <v>4.6761940298507456</v>
          </cell>
          <cell r="W165">
            <v>0.79880597014925392</v>
          </cell>
        </row>
        <row r="166">
          <cell r="A166">
            <v>102</v>
          </cell>
          <cell r="B166" t="str">
            <v>Holroyd Complex - Stage 1 Holroyd 132kV SwStn</v>
          </cell>
          <cell r="C166">
            <v>1</v>
          </cell>
          <cell r="D166">
            <v>39783</v>
          </cell>
          <cell r="E166">
            <v>21</v>
          </cell>
          <cell r="F166">
            <v>2</v>
          </cell>
          <cell r="G166">
            <v>39063</v>
          </cell>
          <cell r="H166">
            <v>4</v>
          </cell>
          <cell r="I166" t="str">
            <v>TL -REF</v>
          </cell>
          <cell r="J166">
            <v>24</v>
          </cell>
          <cell r="L166" t="str">
            <v>6.5.15</v>
          </cell>
          <cell r="M166" t="str">
            <v>Poss</v>
          </cell>
          <cell r="N166" t="str">
            <v>Proposed</v>
          </cell>
          <cell r="O166" t="str">
            <v xml:space="preserve"> Establish Holroyd 132kV Outlets - Contract</v>
          </cell>
          <cell r="P166" t="str">
            <v>TL REF</v>
          </cell>
          <cell r="Q166" t="str">
            <v>Central</v>
          </cell>
          <cell r="R166">
            <v>3</v>
          </cell>
          <cell r="U166">
            <v>0.25431034482758619</v>
          </cell>
          <cell r="V166">
            <v>2.2005677039529021</v>
          </cell>
          <cell r="W166">
            <v>0.54512195121951201</v>
          </cell>
        </row>
        <row r="167">
          <cell r="A167">
            <v>103</v>
          </cell>
          <cell r="B167" t="str">
            <v>Holroyd Complex - Stage 2 330/132kV Substation</v>
          </cell>
          <cell r="C167">
            <v>1</v>
          </cell>
          <cell r="D167">
            <v>40148</v>
          </cell>
          <cell r="E167">
            <v>21</v>
          </cell>
          <cell r="F167">
            <v>2</v>
          </cell>
          <cell r="G167">
            <v>39068</v>
          </cell>
          <cell r="H167">
            <v>2</v>
          </cell>
          <cell r="I167" t="str">
            <v>EHV TL -REF</v>
          </cell>
          <cell r="J167">
            <v>36</v>
          </cell>
          <cell r="L167" t="str">
            <v>6.5.14</v>
          </cell>
          <cell r="M167" t="str">
            <v>Poss</v>
          </cell>
          <cell r="N167" t="str">
            <v>Proposed</v>
          </cell>
          <cell r="O167" t="str">
            <v>Holroyd Stage 2 Line works - Contract</v>
          </cell>
          <cell r="P167" t="str">
            <v>TL EIS</v>
          </cell>
          <cell r="Q167" t="str">
            <v>Central</v>
          </cell>
          <cell r="R167">
            <v>12</v>
          </cell>
          <cell r="U167">
            <v>0.56000000000000005</v>
          </cell>
          <cell r="V167">
            <v>1.1692035398230087</v>
          </cell>
          <cell r="W167">
            <v>9.8406288624116272</v>
          </cell>
          <cell r="X167">
            <v>0.43016759776536317</v>
          </cell>
        </row>
        <row r="168">
          <cell r="A168">
            <v>104</v>
          </cell>
          <cell r="B168" t="str">
            <v>Holroyd Complex - Stage 2 330/132kV Substation</v>
          </cell>
          <cell r="C168">
            <v>1</v>
          </cell>
          <cell r="D168">
            <v>40148</v>
          </cell>
          <cell r="E168">
            <v>21</v>
          </cell>
          <cell r="F168">
            <v>3</v>
          </cell>
          <cell r="G168">
            <v>39428</v>
          </cell>
          <cell r="H168">
            <v>9</v>
          </cell>
          <cell r="I168" t="str">
            <v>330/132kV Aug</v>
          </cell>
          <cell r="J168">
            <v>24</v>
          </cell>
          <cell r="L168" t="str">
            <v>6.5.14</v>
          </cell>
          <cell r="M168" t="str">
            <v>Poss</v>
          </cell>
          <cell r="N168" t="str">
            <v>Proposed</v>
          </cell>
          <cell r="O168" t="str">
            <v>Establish Holroyd 330/132kV Substation - Contract</v>
          </cell>
          <cell r="P168" t="str">
            <v>330SS</v>
          </cell>
          <cell r="Q168" t="str">
            <v>Central</v>
          </cell>
          <cell r="R168">
            <v>18</v>
          </cell>
          <cell r="V168">
            <v>1.05</v>
          </cell>
          <cell r="W168">
            <v>13.685820895522387</v>
          </cell>
          <cell r="X168">
            <v>3.2641791044776118</v>
          </cell>
        </row>
        <row r="169">
          <cell r="A169">
            <v>105</v>
          </cell>
          <cell r="B169" t="str">
            <v>Holroyd Complex - Stage 2 330/132kV Substation</v>
          </cell>
          <cell r="C169">
            <v>1</v>
          </cell>
          <cell r="D169">
            <v>40148</v>
          </cell>
          <cell r="E169">
            <v>21</v>
          </cell>
          <cell r="F169">
            <v>2</v>
          </cell>
          <cell r="G169">
            <v>39428</v>
          </cell>
          <cell r="H169">
            <v>4</v>
          </cell>
          <cell r="I169" t="str">
            <v>TL -REF</v>
          </cell>
          <cell r="J169">
            <v>24</v>
          </cell>
          <cell r="L169" t="str">
            <v>6.5.14</v>
          </cell>
          <cell r="M169" t="str">
            <v>Poss</v>
          </cell>
          <cell r="N169" t="str">
            <v>Proposed</v>
          </cell>
          <cell r="O169" t="str">
            <v>Holroyd Stage 2 - Easement Services Crossing Contract</v>
          </cell>
          <cell r="P169" t="str">
            <v>TL REF</v>
          </cell>
          <cell r="Q169" t="str">
            <v>Central</v>
          </cell>
          <cell r="R169">
            <v>6</v>
          </cell>
          <cell r="V169">
            <v>0.50862068965517238</v>
          </cell>
          <cell r="W169">
            <v>4.4011354079058043</v>
          </cell>
          <cell r="X169">
            <v>1.090243902439024</v>
          </cell>
        </row>
        <row r="170">
          <cell r="A170">
            <v>106</v>
          </cell>
          <cell r="B170" t="str">
            <v>Holroyd Complex - Stage 3 Reinforce 330kV Capacity</v>
          </cell>
          <cell r="C170">
            <v>1</v>
          </cell>
          <cell r="D170">
            <v>40513</v>
          </cell>
          <cell r="E170">
            <v>21</v>
          </cell>
          <cell r="F170">
            <v>1</v>
          </cell>
          <cell r="G170">
            <v>38713</v>
          </cell>
          <cell r="H170">
            <v>1</v>
          </cell>
          <cell r="I170" t="str">
            <v>EHV TL -EIS</v>
          </cell>
          <cell r="J170">
            <v>60</v>
          </cell>
          <cell r="L170" t="str">
            <v>6.5.14</v>
          </cell>
          <cell r="M170" t="str">
            <v>Poss</v>
          </cell>
          <cell r="N170" t="str">
            <v>Proposed</v>
          </cell>
          <cell r="O170" t="str">
            <v>Holroyd - Stage 3 Line Works Contract</v>
          </cell>
          <cell r="P170" t="str">
            <v>TL EIS</v>
          </cell>
          <cell r="Q170" t="str">
            <v>Central</v>
          </cell>
          <cell r="R170">
            <v>20</v>
          </cell>
          <cell r="T170">
            <v>0.1866666666666667</v>
          </cell>
          <cell r="U170">
            <v>0.82666666666666688</v>
          </cell>
          <cell r="V170">
            <v>0.67440860215053788</v>
          </cell>
          <cell r="W170">
            <v>1.8580645161290319</v>
          </cell>
          <cell r="X170">
            <v>16.137954232147781</v>
          </cell>
          <cell r="Y170">
            <v>0.31623931623931634</v>
          </cell>
        </row>
        <row r="171">
          <cell r="A171">
            <v>107</v>
          </cell>
          <cell r="B171" t="str">
            <v>Holroyd Complex - Stage 3 Reinforce 330kV Capacity</v>
          </cell>
          <cell r="C171">
            <v>1</v>
          </cell>
          <cell r="D171">
            <v>40513</v>
          </cell>
          <cell r="E171">
            <v>21</v>
          </cell>
          <cell r="F171">
            <v>1</v>
          </cell>
          <cell r="G171">
            <v>39073</v>
          </cell>
          <cell r="H171">
            <v>3</v>
          </cell>
          <cell r="I171" t="str">
            <v>TL -EIS</v>
          </cell>
          <cell r="J171">
            <v>48</v>
          </cell>
          <cell r="L171" t="str">
            <v>6.5.14</v>
          </cell>
          <cell r="M171" t="str">
            <v>Poss</v>
          </cell>
          <cell r="N171" t="str">
            <v>Proposed</v>
          </cell>
          <cell r="O171" t="str">
            <v>Holroyd - Stage 3 132kV Cable Works Contract</v>
          </cell>
          <cell r="P171" t="str">
            <v>TL REF</v>
          </cell>
          <cell r="Q171" t="str">
            <v>Central</v>
          </cell>
          <cell r="R171">
            <v>8</v>
          </cell>
          <cell r="U171">
            <v>0.11487179487179489</v>
          </cell>
          <cell r="V171">
            <v>0.39179487179487188</v>
          </cell>
          <cell r="W171">
            <v>0.58133333333333326</v>
          </cell>
          <cell r="X171">
            <v>6.7554163701067624</v>
          </cell>
          <cell r="Y171">
            <v>0.15658362989323849</v>
          </cell>
        </row>
        <row r="172">
          <cell r="A172">
            <v>108</v>
          </cell>
          <cell r="B172" t="str">
            <v>Holroyd Complex - Stage 3 Reinforce 330kV Capacity</v>
          </cell>
          <cell r="C172">
            <v>1</v>
          </cell>
          <cell r="D172">
            <v>40513</v>
          </cell>
          <cell r="E172">
            <v>21</v>
          </cell>
          <cell r="F172">
            <v>3</v>
          </cell>
          <cell r="G172">
            <v>39793</v>
          </cell>
          <cell r="H172">
            <v>9</v>
          </cell>
          <cell r="I172" t="str">
            <v>330/132kV Aug</v>
          </cell>
          <cell r="J172">
            <v>24</v>
          </cell>
          <cell r="L172" t="str">
            <v>6.5.14</v>
          </cell>
          <cell r="M172" t="str">
            <v>Poss</v>
          </cell>
          <cell r="N172" t="str">
            <v>Proposed</v>
          </cell>
          <cell r="O172" t="str">
            <v>Holroyd - Stage 3 Substation Augmentation Contract</v>
          </cell>
          <cell r="P172" t="str">
            <v>330SS</v>
          </cell>
          <cell r="Q172" t="str">
            <v>Central</v>
          </cell>
          <cell r="R172">
            <v>8</v>
          </cell>
          <cell r="W172">
            <v>0.46666666666666679</v>
          </cell>
          <cell r="X172">
            <v>6.0825870646766171</v>
          </cell>
          <cell r="Y172">
            <v>1.4507462686567161</v>
          </cell>
        </row>
        <row r="173">
          <cell r="A173">
            <v>109</v>
          </cell>
          <cell r="B173" t="str">
            <v>Holroyd Complex - Stage 4 Aug Holroyd for 330kV Cable</v>
          </cell>
          <cell r="C173">
            <v>1</v>
          </cell>
          <cell r="D173">
            <v>40513</v>
          </cell>
          <cell r="E173">
            <v>21</v>
          </cell>
          <cell r="F173">
            <v>3</v>
          </cell>
          <cell r="G173">
            <v>39793</v>
          </cell>
          <cell r="H173">
            <v>9</v>
          </cell>
          <cell r="I173" t="str">
            <v>330/132kV Aug</v>
          </cell>
          <cell r="J173">
            <v>24</v>
          </cell>
          <cell r="L173" t="str">
            <v>6.5.14</v>
          </cell>
          <cell r="M173" t="str">
            <v>Poss</v>
          </cell>
          <cell r="N173" t="str">
            <v>Proposed</v>
          </cell>
          <cell r="O173" t="str">
            <v>Holroyd - Stage 4 Substation Augmentation Contract</v>
          </cell>
          <cell r="P173" t="str">
            <v>330SS</v>
          </cell>
          <cell r="Q173" t="str">
            <v>Central</v>
          </cell>
          <cell r="R173">
            <v>12</v>
          </cell>
          <cell r="W173">
            <v>0.7</v>
          </cell>
          <cell r="X173">
            <v>9.1238805970149262</v>
          </cell>
          <cell r="Y173">
            <v>2.1761194029850746</v>
          </cell>
        </row>
        <row r="174">
          <cell r="A174">
            <v>110</v>
          </cell>
          <cell r="B174" t="str">
            <v>Holroyd Complex - Stage 5 330kV Cable to Potts Hill</v>
          </cell>
          <cell r="C174">
            <v>1</v>
          </cell>
          <cell r="D174">
            <v>40513</v>
          </cell>
          <cell r="E174">
            <v>21</v>
          </cell>
          <cell r="F174">
            <v>1</v>
          </cell>
          <cell r="G174">
            <v>38713</v>
          </cell>
          <cell r="H174">
            <v>1</v>
          </cell>
          <cell r="I174" t="str">
            <v>EHV TL -EIS</v>
          </cell>
          <cell r="J174">
            <v>60</v>
          </cell>
          <cell r="L174" t="str">
            <v>6.5.14</v>
          </cell>
          <cell r="M174" t="str">
            <v>Poss</v>
          </cell>
          <cell r="N174" t="str">
            <v>Proposed</v>
          </cell>
          <cell r="O174" t="str">
            <v>Holroyd - Stage 5 First 330kV Cable Connection (17Km)</v>
          </cell>
          <cell r="P174" t="str">
            <v>HV Cable</v>
          </cell>
          <cell r="Q174" t="str">
            <v>Central</v>
          </cell>
          <cell r="R174">
            <v>100</v>
          </cell>
          <cell r="T174">
            <v>0.93333333333333346</v>
          </cell>
          <cell r="U174">
            <v>4.1333333333333337</v>
          </cell>
          <cell r="V174">
            <v>3.3720430107526882</v>
          </cell>
          <cell r="W174">
            <v>9.2903225806451619</v>
          </cell>
          <cell r="X174">
            <v>80.6897711607389</v>
          </cell>
          <cell r="Y174">
            <v>1.5811965811965818</v>
          </cell>
        </row>
        <row r="175">
          <cell r="A175">
            <v>111</v>
          </cell>
          <cell r="B175" t="str">
            <v>Kemps  - Sydney South: Kemps - Liverpool</v>
          </cell>
          <cell r="C175">
            <v>1</v>
          </cell>
          <cell r="D175">
            <v>40513</v>
          </cell>
          <cell r="E175">
            <v>22</v>
          </cell>
          <cell r="F175">
            <v>1</v>
          </cell>
          <cell r="G175">
            <v>38713</v>
          </cell>
          <cell r="H175">
            <v>1</v>
          </cell>
          <cell r="I175" t="str">
            <v>EHV TL -EIS</v>
          </cell>
          <cell r="J175">
            <v>60</v>
          </cell>
          <cell r="L175" t="str">
            <v>6.5.12</v>
          </cell>
          <cell r="M175" t="str">
            <v>Poss</v>
          </cell>
          <cell r="N175" t="str">
            <v>Proposed</v>
          </cell>
          <cell r="O175" t="str">
            <v>Kemps Creek to Liverpool Line - Contract</v>
          </cell>
          <cell r="P175" t="str">
            <v>TL EIS</v>
          </cell>
          <cell r="Q175" t="str">
            <v>Central</v>
          </cell>
          <cell r="R175">
            <v>12</v>
          </cell>
          <cell r="T175">
            <v>0.11200000000000003</v>
          </cell>
          <cell r="U175">
            <v>0.49600000000000016</v>
          </cell>
          <cell r="V175">
            <v>0.40464516129032274</v>
          </cell>
          <cell r="W175">
            <v>1.1148387096774193</v>
          </cell>
          <cell r="X175">
            <v>9.6827725392886688</v>
          </cell>
          <cell r="Y175">
            <v>0.18974358974358982</v>
          </cell>
        </row>
        <row r="176">
          <cell r="A176">
            <v>112</v>
          </cell>
          <cell r="B176" t="str">
            <v>Kemps  - Sydney South: Kemps - Liverpool</v>
          </cell>
          <cell r="C176">
            <v>1</v>
          </cell>
          <cell r="D176">
            <v>41244</v>
          </cell>
          <cell r="E176">
            <v>22</v>
          </cell>
          <cell r="F176">
            <v>1</v>
          </cell>
          <cell r="G176">
            <v>39444</v>
          </cell>
          <cell r="H176">
            <v>1</v>
          </cell>
          <cell r="I176" t="str">
            <v>EHV TL -EIS</v>
          </cell>
          <cell r="J176">
            <v>60</v>
          </cell>
          <cell r="L176" t="str">
            <v>6.5.12</v>
          </cell>
          <cell r="M176" t="str">
            <v>Poss</v>
          </cell>
          <cell r="N176" t="str">
            <v>Proposed</v>
          </cell>
          <cell r="O176" t="str">
            <v>Liverpool to Sydney South Line - Contract</v>
          </cell>
          <cell r="P176" t="str">
            <v>TL EIS</v>
          </cell>
          <cell r="Q176" t="str">
            <v>Central</v>
          </cell>
          <cell r="R176">
            <v>20</v>
          </cell>
          <cell r="V176">
            <v>0.1866666666666667</v>
          </cell>
          <cell r="W176">
            <v>0.82666666666666688</v>
          </cell>
          <cell r="X176">
            <v>0.67440860215053788</v>
          </cell>
          <cell r="Y176">
            <v>1.8580645161290319</v>
          </cell>
          <cell r="Z176">
            <v>16.137954232147781</v>
          </cell>
          <cell r="AA176">
            <v>0.31623931623931634</v>
          </cell>
        </row>
        <row r="177">
          <cell r="A177">
            <v>113</v>
          </cell>
          <cell r="B177" t="str">
            <v>Kemps  - Sydney South: Kemps - Liverpool</v>
          </cell>
          <cell r="C177">
            <v>1</v>
          </cell>
          <cell r="D177">
            <v>40513</v>
          </cell>
          <cell r="E177">
            <v>22</v>
          </cell>
          <cell r="F177">
            <v>3</v>
          </cell>
          <cell r="G177">
            <v>39793</v>
          </cell>
          <cell r="H177">
            <v>9</v>
          </cell>
          <cell r="I177" t="str">
            <v>330/132kV Aug</v>
          </cell>
          <cell r="J177">
            <v>24</v>
          </cell>
          <cell r="L177" t="str">
            <v>6.5.12</v>
          </cell>
          <cell r="M177" t="str">
            <v>Poss</v>
          </cell>
          <cell r="N177" t="str">
            <v>Proposed</v>
          </cell>
          <cell r="O177" t="str">
            <v>Liverpool Substation Augmentation - Contract</v>
          </cell>
          <cell r="P177" t="str">
            <v>330SS</v>
          </cell>
          <cell r="Q177" t="str">
            <v>Central</v>
          </cell>
          <cell r="R177">
            <v>5</v>
          </cell>
          <cell r="W177">
            <v>0.29166666666666674</v>
          </cell>
          <cell r="X177">
            <v>3.801616915422886</v>
          </cell>
          <cell r="Y177">
            <v>0.90671641791044766</v>
          </cell>
        </row>
        <row r="178">
          <cell r="A178">
            <v>114</v>
          </cell>
          <cell r="B178" t="str">
            <v>Kemps  - Sydney South: Kemps - Liverpool</v>
          </cell>
          <cell r="C178">
            <v>1</v>
          </cell>
          <cell r="D178">
            <v>40513</v>
          </cell>
          <cell r="E178">
            <v>22</v>
          </cell>
          <cell r="F178">
            <v>3</v>
          </cell>
          <cell r="G178">
            <v>39793</v>
          </cell>
          <cell r="H178">
            <v>9</v>
          </cell>
          <cell r="I178" t="str">
            <v>330/132kV Aug</v>
          </cell>
          <cell r="J178">
            <v>24</v>
          </cell>
          <cell r="L178" t="str">
            <v>6.5.12</v>
          </cell>
          <cell r="M178" t="str">
            <v>Poss</v>
          </cell>
          <cell r="N178" t="str">
            <v>Proposed</v>
          </cell>
          <cell r="O178" t="str">
            <v>Kemps Creek Substation Augmentation - Contract</v>
          </cell>
          <cell r="P178" t="str">
            <v>330SS</v>
          </cell>
          <cell r="Q178" t="str">
            <v>Central</v>
          </cell>
          <cell r="R178">
            <v>2</v>
          </cell>
          <cell r="W178">
            <v>0.1166666666666667</v>
          </cell>
          <cell r="X178">
            <v>1.5206467661691543</v>
          </cell>
          <cell r="Y178">
            <v>0.36268656716417902</v>
          </cell>
        </row>
        <row r="179">
          <cell r="A179">
            <v>115</v>
          </cell>
          <cell r="B179" t="str">
            <v>Kemps  - Sydney South: Kemps - Liverpool</v>
          </cell>
          <cell r="C179">
            <v>1</v>
          </cell>
          <cell r="D179">
            <v>41244</v>
          </cell>
          <cell r="E179">
            <v>22</v>
          </cell>
          <cell r="F179">
            <v>3</v>
          </cell>
          <cell r="G179">
            <v>40524</v>
          </cell>
          <cell r="H179">
            <v>9</v>
          </cell>
          <cell r="I179" t="str">
            <v>330/132kV Aug</v>
          </cell>
          <cell r="J179">
            <v>24</v>
          </cell>
          <cell r="L179" t="str">
            <v>6.5.12</v>
          </cell>
          <cell r="M179" t="str">
            <v>Poss</v>
          </cell>
          <cell r="N179" t="str">
            <v>Proposed</v>
          </cell>
          <cell r="O179" t="str">
            <v>Sydney South Augmentations - Contract</v>
          </cell>
          <cell r="P179" t="str">
            <v>330SS</v>
          </cell>
          <cell r="Q179" t="str">
            <v>Central</v>
          </cell>
          <cell r="R179">
            <v>6</v>
          </cell>
          <cell r="Y179">
            <v>0.35</v>
          </cell>
          <cell r="Z179">
            <v>4.5619402985074631</v>
          </cell>
          <cell r="AA179">
            <v>1.0880597014925373</v>
          </cell>
        </row>
        <row r="180">
          <cell r="A180">
            <v>116</v>
          </cell>
          <cell r="B180" t="str">
            <v>Kemps - Sydney South: Kemps Ck 500 kV Txs</v>
          </cell>
          <cell r="C180">
            <v>1</v>
          </cell>
          <cell r="D180">
            <v>40513</v>
          </cell>
          <cell r="E180">
            <v>23</v>
          </cell>
          <cell r="F180">
            <v>3</v>
          </cell>
          <cell r="G180">
            <v>39673</v>
          </cell>
          <cell r="H180">
            <v>8</v>
          </cell>
          <cell r="I180" t="str">
            <v>500/330kV Aug</v>
          </cell>
          <cell r="J180">
            <v>28</v>
          </cell>
          <cell r="L180" t="str">
            <v>6.5.12</v>
          </cell>
          <cell r="M180" t="str">
            <v>Poss</v>
          </cell>
          <cell r="N180" t="str">
            <v>Planning PT</v>
          </cell>
          <cell r="O180" t="str">
            <v>Kemps Crk 500/330kV Tx  Contract</v>
          </cell>
          <cell r="P180" t="str">
            <v>500SS</v>
          </cell>
          <cell r="Q180" t="str">
            <v>Central</v>
          </cell>
          <cell r="R180">
            <v>28</v>
          </cell>
          <cell r="W180">
            <v>2.2000000000000002</v>
          </cell>
          <cell r="X180">
            <v>21.609459459459455</v>
          </cell>
          <cell r="Y180">
            <v>4.1905405405405398</v>
          </cell>
        </row>
        <row r="181">
          <cell r="A181">
            <v>117</v>
          </cell>
          <cell r="B181" t="str">
            <v>Kempsey - Pt Macquarie 330kV TL</v>
          </cell>
          <cell r="C181">
            <v>1</v>
          </cell>
          <cell r="D181">
            <v>40148</v>
          </cell>
          <cell r="E181">
            <v>24</v>
          </cell>
          <cell r="F181">
            <v>1</v>
          </cell>
          <cell r="G181">
            <v>38348</v>
          </cell>
          <cell r="H181">
            <v>1</v>
          </cell>
          <cell r="I181" t="str">
            <v>EHV TL -EIS</v>
          </cell>
          <cell r="J181">
            <v>60</v>
          </cell>
          <cell r="L181" t="str">
            <v>6.4.1</v>
          </cell>
          <cell r="M181" t="str">
            <v>Likely</v>
          </cell>
          <cell r="N181" t="str">
            <v>Proposed</v>
          </cell>
          <cell r="O181" t="str">
            <v>Kempsey - Pt Macquarie 330kV TL - Contract</v>
          </cell>
          <cell r="P181" t="str">
            <v>TL EIS</v>
          </cell>
          <cell r="Q181" t="str">
            <v>Northern</v>
          </cell>
          <cell r="R181">
            <v>45</v>
          </cell>
          <cell r="S181">
            <v>0.42</v>
          </cell>
          <cell r="T181">
            <v>1.86</v>
          </cell>
          <cell r="U181">
            <v>1.5174193548387103</v>
          </cell>
          <cell r="V181">
            <v>4.1806451612903226</v>
          </cell>
          <cell r="W181">
            <v>36.310397022332509</v>
          </cell>
          <cell r="X181">
            <v>0.71153846153846179</v>
          </cell>
        </row>
        <row r="182">
          <cell r="A182">
            <v>118</v>
          </cell>
          <cell r="B182" t="str">
            <v>Kempsey - Pt Macquarie 330kV TL</v>
          </cell>
          <cell r="C182">
            <v>1</v>
          </cell>
          <cell r="D182">
            <v>39417</v>
          </cell>
          <cell r="E182">
            <v>24</v>
          </cell>
          <cell r="F182">
            <v>3</v>
          </cell>
          <cell r="G182">
            <v>38697</v>
          </cell>
          <cell r="H182">
            <v>10</v>
          </cell>
          <cell r="I182" t="str">
            <v>132kV Aug</v>
          </cell>
          <cell r="J182">
            <v>24</v>
          </cell>
          <cell r="L182" t="str">
            <v>6.4.1</v>
          </cell>
          <cell r="M182" t="str">
            <v>Likely</v>
          </cell>
          <cell r="N182" t="str">
            <v>Proposed</v>
          </cell>
          <cell r="O182" t="str">
            <v>Nambucca 132kV line switchbay - contract</v>
          </cell>
          <cell r="P182" t="str">
            <v>132SS</v>
          </cell>
          <cell r="Q182" t="str">
            <v>Northern</v>
          </cell>
          <cell r="R182">
            <v>0.5</v>
          </cell>
          <cell r="T182">
            <v>2.9166666666666674E-2</v>
          </cell>
          <cell r="U182">
            <v>0.38016169154228857</v>
          </cell>
          <cell r="V182">
            <v>9.0671641791044755E-2</v>
          </cell>
        </row>
        <row r="183">
          <cell r="A183">
            <v>119</v>
          </cell>
          <cell r="B183" t="str">
            <v>Kempsey - Pt Macquarie 330kV TL</v>
          </cell>
          <cell r="C183">
            <v>1</v>
          </cell>
          <cell r="D183">
            <v>39417</v>
          </cell>
          <cell r="E183">
            <v>24</v>
          </cell>
          <cell r="F183">
            <v>2</v>
          </cell>
          <cell r="G183">
            <v>38697</v>
          </cell>
          <cell r="H183">
            <v>4</v>
          </cell>
          <cell r="I183" t="str">
            <v>TL -REF</v>
          </cell>
          <cell r="J183">
            <v>24</v>
          </cell>
          <cell r="L183" t="str">
            <v>6.4.1</v>
          </cell>
          <cell r="M183" t="str">
            <v>Likely</v>
          </cell>
          <cell r="N183" t="str">
            <v>Proposed</v>
          </cell>
          <cell r="O183" t="str">
            <v>Kempsey 132kV Outlets Rearrangements - Contract</v>
          </cell>
          <cell r="P183" t="str">
            <v>TL REF</v>
          </cell>
          <cell r="Q183" t="str">
            <v>Northern</v>
          </cell>
          <cell r="R183">
            <v>1</v>
          </cell>
          <cell r="T183">
            <v>8.4770114942528757E-2</v>
          </cell>
          <cell r="U183">
            <v>0.73352256798430082</v>
          </cell>
          <cell r="V183">
            <v>0.18170731707317073</v>
          </cell>
        </row>
        <row r="184">
          <cell r="A184">
            <v>120</v>
          </cell>
          <cell r="B184" t="str">
            <v>Kempsey - Pt Macquarie 330kV TL</v>
          </cell>
          <cell r="C184">
            <v>1</v>
          </cell>
          <cell r="D184">
            <v>40148</v>
          </cell>
          <cell r="E184">
            <v>24</v>
          </cell>
          <cell r="F184">
            <v>1</v>
          </cell>
          <cell r="G184">
            <v>38708</v>
          </cell>
          <cell r="H184">
            <v>3</v>
          </cell>
          <cell r="I184" t="str">
            <v>TL -EIS</v>
          </cell>
          <cell r="J184">
            <v>48</v>
          </cell>
          <cell r="L184" t="str">
            <v>6.4.1</v>
          </cell>
          <cell r="M184" t="str">
            <v>Likely</v>
          </cell>
          <cell r="N184" t="str">
            <v>Proposed</v>
          </cell>
          <cell r="O184" t="str">
            <v>Port Macquarie 330kV to Port Macquarie 132kV Line (5km DCSP) Contract</v>
          </cell>
          <cell r="P184" t="str">
            <v>TL EIS</v>
          </cell>
          <cell r="Q184" t="str">
            <v>Northern</v>
          </cell>
          <cell r="R184">
            <v>8</v>
          </cell>
          <cell r="T184">
            <v>0.11487179487179489</v>
          </cell>
          <cell r="U184">
            <v>0.39179487179487188</v>
          </cell>
          <cell r="V184">
            <v>0.58133333333333326</v>
          </cell>
          <cell r="W184">
            <v>6.7554163701067624</v>
          </cell>
          <cell r="X184">
            <v>0.15658362989323849</v>
          </cell>
        </row>
        <row r="185">
          <cell r="A185">
            <v>121</v>
          </cell>
          <cell r="B185" t="str">
            <v>Kempsey - Pt Macquarie 330kV TL</v>
          </cell>
          <cell r="C185">
            <v>1</v>
          </cell>
          <cell r="D185">
            <v>40148</v>
          </cell>
          <cell r="E185">
            <v>24</v>
          </cell>
          <cell r="F185">
            <v>3</v>
          </cell>
          <cell r="G185">
            <v>39428</v>
          </cell>
          <cell r="H185">
            <v>10</v>
          </cell>
          <cell r="I185" t="str">
            <v>132kV Aug</v>
          </cell>
          <cell r="J185">
            <v>24</v>
          </cell>
          <cell r="L185" t="str">
            <v>6.4.1</v>
          </cell>
          <cell r="M185" t="str">
            <v>Likely</v>
          </cell>
          <cell r="N185" t="str">
            <v>Proposed</v>
          </cell>
          <cell r="O185" t="str">
            <v>Port Macquarie 132kV- New 132kV Line bay - Contract</v>
          </cell>
          <cell r="P185" t="str">
            <v>132SS</v>
          </cell>
          <cell r="Q185" t="str">
            <v>Northern</v>
          </cell>
          <cell r="R185">
            <v>1</v>
          </cell>
          <cell r="V185">
            <v>5.8333333333333348E-2</v>
          </cell>
          <cell r="W185">
            <v>0.76032338308457714</v>
          </cell>
          <cell r="X185">
            <v>0.18134328358208951</v>
          </cell>
        </row>
        <row r="186">
          <cell r="A186">
            <v>122</v>
          </cell>
          <cell r="B186" t="str">
            <v>Mid North Coast: Armidale - Kempsey 132 kV line</v>
          </cell>
          <cell r="C186">
            <v>1</v>
          </cell>
          <cell r="D186">
            <v>40878</v>
          </cell>
          <cell r="E186">
            <v>32</v>
          </cell>
          <cell r="F186">
            <v>1</v>
          </cell>
          <cell r="G186">
            <v>39078</v>
          </cell>
          <cell r="H186">
            <v>1</v>
          </cell>
          <cell r="I186" t="str">
            <v>EHV TL -EIS</v>
          </cell>
          <cell r="J186">
            <v>60</v>
          </cell>
          <cell r="L186" t="str">
            <v>6.5.3</v>
          </cell>
          <cell r="M186" t="str">
            <v>Poss</v>
          </cell>
          <cell r="N186" t="str">
            <v>Proposed</v>
          </cell>
          <cell r="O186" t="str">
            <v>Armidale - Kempsey TL Rebuild at 330kV (139Km) Contract</v>
          </cell>
          <cell r="P186" t="str">
            <v>TL EIS</v>
          </cell>
          <cell r="Q186" t="str">
            <v>Northern</v>
          </cell>
          <cell r="R186">
            <v>70</v>
          </cell>
          <cell r="U186">
            <v>0.65333333333333354</v>
          </cell>
          <cell r="V186">
            <v>2.8933333333333335</v>
          </cell>
          <cell r="W186">
            <v>2.3604301075268825</v>
          </cell>
          <cell r="X186">
            <v>6.5032258064516117</v>
          </cell>
          <cell r="Y186">
            <v>56.482839812517241</v>
          </cell>
          <cell r="Z186">
            <v>1.1068376068376073</v>
          </cell>
        </row>
        <row r="187">
          <cell r="A187">
            <v>123</v>
          </cell>
          <cell r="B187" t="str">
            <v>Mid North Coast: Coffs - Kempsey 132 kV line</v>
          </cell>
          <cell r="C187">
            <v>1</v>
          </cell>
          <cell r="D187">
            <v>39417</v>
          </cell>
          <cell r="E187">
            <v>33</v>
          </cell>
          <cell r="F187">
            <v>3</v>
          </cell>
          <cell r="G187">
            <v>38517</v>
          </cell>
          <cell r="H187">
            <v>7</v>
          </cell>
          <cell r="I187" t="str">
            <v>132kV Greenfield</v>
          </cell>
          <cell r="J187">
            <v>30</v>
          </cell>
          <cell r="L187" t="str">
            <v>6.5.3</v>
          </cell>
          <cell r="M187" t="str">
            <v>Poss</v>
          </cell>
          <cell r="N187" t="str">
            <v>Proposed</v>
          </cell>
          <cell r="O187" t="str">
            <v>Sawtell 132/66kV SS  - Contract</v>
          </cell>
          <cell r="P187" t="str">
            <v>132SS</v>
          </cell>
          <cell r="Q187" t="str">
            <v>Northern</v>
          </cell>
          <cell r="R187">
            <v>8</v>
          </cell>
          <cell r="S187">
            <v>1.4285714285714287E-2</v>
          </cell>
          <cell r="T187">
            <v>0.68571428571428605</v>
          </cell>
          <cell r="U187">
            <v>6.2349253731343293</v>
          </cell>
          <cell r="V187">
            <v>1.0650746268656719</v>
          </cell>
        </row>
        <row r="188">
          <cell r="A188">
            <v>124</v>
          </cell>
          <cell r="B188" t="str">
            <v>Mid North Coast: Coffs - Kempsey 132 kV line</v>
          </cell>
          <cell r="C188">
            <v>1</v>
          </cell>
          <cell r="D188">
            <v>39417</v>
          </cell>
          <cell r="E188">
            <v>33</v>
          </cell>
          <cell r="F188">
            <v>3</v>
          </cell>
          <cell r="G188">
            <v>38517</v>
          </cell>
          <cell r="H188">
            <v>7</v>
          </cell>
          <cell r="I188" t="str">
            <v>132kV Greenfield</v>
          </cell>
          <cell r="J188">
            <v>30</v>
          </cell>
          <cell r="L188" t="str">
            <v>6.5.3</v>
          </cell>
          <cell r="M188" t="str">
            <v>Poss</v>
          </cell>
          <cell r="N188" t="str">
            <v>Proposed</v>
          </cell>
          <cell r="O188" t="str">
            <v>Raleigh 132/66kV SS  - Contract</v>
          </cell>
          <cell r="P188" t="str">
            <v>132SS</v>
          </cell>
          <cell r="Q188" t="str">
            <v>Northern</v>
          </cell>
          <cell r="R188">
            <v>8</v>
          </cell>
          <cell r="S188">
            <v>1.4285714285714287E-2</v>
          </cell>
          <cell r="T188">
            <v>0.68571428571428605</v>
          </cell>
          <cell r="U188">
            <v>6.2349253731343293</v>
          </cell>
          <cell r="V188">
            <v>1.0650746268656719</v>
          </cell>
        </row>
        <row r="189">
          <cell r="A189">
            <v>125</v>
          </cell>
          <cell r="B189" t="str">
            <v>Mid North Coast: Coffs - Kempsey 132 kV line</v>
          </cell>
          <cell r="C189">
            <v>1</v>
          </cell>
          <cell r="D189">
            <v>39417</v>
          </cell>
          <cell r="E189">
            <v>33</v>
          </cell>
          <cell r="F189">
            <v>3</v>
          </cell>
          <cell r="G189">
            <v>38517</v>
          </cell>
          <cell r="H189">
            <v>7</v>
          </cell>
          <cell r="I189" t="str">
            <v>132kV Greenfield</v>
          </cell>
          <cell r="J189">
            <v>30</v>
          </cell>
          <cell r="L189" t="str">
            <v>6.5.3</v>
          </cell>
          <cell r="M189" t="str">
            <v>Poss</v>
          </cell>
          <cell r="N189" t="str">
            <v>Proposed</v>
          </cell>
          <cell r="O189" t="str">
            <v>Macksville 132/66kV SS  - Contract</v>
          </cell>
          <cell r="P189" t="str">
            <v>132SS</v>
          </cell>
          <cell r="Q189" t="str">
            <v>Northern</v>
          </cell>
          <cell r="R189">
            <v>8</v>
          </cell>
          <cell r="S189">
            <v>1.4285714285714287E-2</v>
          </cell>
          <cell r="T189">
            <v>0.68571428571428605</v>
          </cell>
          <cell r="U189">
            <v>6.2349253731343293</v>
          </cell>
          <cell r="V189">
            <v>1.0650746268656719</v>
          </cell>
        </row>
        <row r="190">
          <cell r="A190">
            <v>126</v>
          </cell>
          <cell r="B190" t="str">
            <v>Mid North Coast: Coffs - Kempsey 132 kV line</v>
          </cell>
          <cell r="C190">
            <v>1</v>
          </cell>
          <cell r="D190">
            <v>39417</v>
          </cell>
          <cell r="E190">
            <v>33</v>
          </cell>
          <cell r="F190">
            <v>3</v>
          </cell>
          <cell r="G190">
            <v>38697</v>
          </cell>
          <cell r="H190">
            <v>10</v>
          </cell>
          <cell r="I190" t="str">
            <v>132kV Aug</v>
          </cell>
          <cell r="J190">
            <v>24</v>
          </cell>
          <cell r="L190" t="str">
            <v>6.5.3</v>
          </cell>
          <cell r="M190" t="str">
            <v>Poss</v>
          </cell>
          <cell r="N190" t="str">
            <v>Proposed</v>
          </cell>
          <cell r="O190" t="str">
            <v>Coffs Harbour 132kV Augmentation - Contract</v>
          </cell>
          <cell r="P190" t="str">
            <v>132SS</v>
          </cell>
          <cell r="Q190" t="str">
            <v>Northern</v>
          </cell>
          <cell r="R190">
            <v>0.5</v>
          </cell>
          <cell r="T190">
            <v>2.9166666666666674E-2</v>
          </cell>
          <cell r="U190">
            <v>0.38016169154228857</v>
          </cell>
          <cell r="V190">
            <v>9.0671641791044755E-2</v>
          </cell>
        </row>
        <row r="191">
          <cell r="A191">
            <v>127</v>
          </cell>
          <cell r="B191" t="str">
            <v>Mid North Coast: Coffs - Kempsey 132 kV line</v>
          </cell>
          <cell r="C191">
            <v>1</v>
          </cell>
          <cell r="D191">
            <v>39417</v>
          </cell>
          <cell r="E191">
            <v>33</v>
          </cell>
          <cell r="F191">
            <v>3</v>
          </cell>
          <cell r="G191">
            <v>38697</v>
          </cell>
          <cell r="H191">
            <v>10</v>
          </cell>
          <cell r="I191" t="str">
            <v>132kV Aug</v>
          </cell>
          <cell r="J191">
            <v>24</v>
          </cell>
          <cell r="L191" t="str">
            <v>6.5.3</v>
          </cell>
          <cell r="M191" t="str">
            <v>Poss</v>
          </cell>
          <cell r="N191" t="str">
            <v>Proposed</v>
          </cell>
          <cell r="O191" t="str">
            <v>Nambucca 2nd 132kV/66kV Tx &amp; line swbays- Contract</v>
          </cell>
          <cell r="P191" t="str">
            <v>132TX</v>
          </cell>
          <cell r="Q191" t="str">
            <v>Northern</v>
          </cell>
          <cell r="R191">
            <v>5</v>
          </cell>
          <cell r="T191">
            <v>0.29166666666666674</v>
          </cell>
          <cell r="U191">
            <v>3.801616915422886</v>
          </cell>
          <cell r="V191">
            <v>0.90671641791044766</v>
          </cell>
        </row>
        <row r="192">
          <cell r="A192">
            <v>128</v>
          </cell>
          <cell r="B192" t="str">
            <v>Mid North Coast: Port Macquarie 330 kV SS</v>
          </cell>
          <cell r="C192">
            <v>1</v>
          </cell>
          <cell r="D192">
            <v>40878</v>
          </cell>
          <cell r="E192">
            <v>34</v>
          </cell>
          <cell r="F192">
            <v>3</v>
          </cell>
          <cell r="G192">
            <v>39798</v>
          </cell>
          <cell r="H192">
            <v>6</v>
          </cell>
          <cell r="I192" t="str">
            <v>330/132kV Greenfield</v>
          </cell>
          <cell r="J192">
            <v>36</v>
          </cell>
          <cell r="L192" t="str">
            <v>6.5.3</v>
          </cell>
          <cell r="M192" t="str">
            <v>Poss</v>
          </cell>
          <cell r="N192" t="str">
            <v>Proposed</v>
          </cell>
          <cell r="O192" t="str">
            <v>Port Macquarie 330/132kV SS - Contract</v>
          </cell>
          <cell r="P192" t="str">
            <v>330SS</v>
          </cell>
          <cell r="Q192" t="str">
            <v>Northern</v>
          </cell>
          <cell r="R192">
            <v>18</v>
          </cell>
          <cell r="W192">
            <v>0.56000000000000005</v>
          </cell>
          <cell r="X192">
            <v>1.6356521739130443</v>
          </cell>
          <cell r="Y192">
            <v>13.733004542504867</v>
          </cell>
          <cell r="Z192">
            <v>2.07134328358209</v>
          </cell>
        </row>
        <row r="193">
          <cell r="A193">
            <v>129</v>
          </cell>
          <cell r="B193" t="str">
            <v>QNI Upgrade proposal</v>
          </cell>
          <cell r="C193">
            <v>1</v>
          </cell>
          <cell r="D193">
            <v>40148</v>
          </cell>
          <cell r="E193">
            <v>45</v>
          </cell>
          <cell r="F193">
            <v>3</v>
          </cell>
          <cell r="G193">
            <v>39068</v>
          </cell>
          <cell r="H193">
            <v>6</v>
          </cell>
          <cell r="I193" t="str">
            <v>330/132kV Greenfield</v>
          </cell>
          <cell r="J193">
            <v>36</v>
          </cell>
          <cell r="L193" t="str">
            <v>6.5.1</v>
          </cell>
          <cell r="M193" t="str">
            <v>Poss</v>
          </cell>
          <cell r="N193" t="str">
            <v>Planning</v>
          </cell>
          <cell r="O193" t="str">
            <v>Series Compensation on QNI - Contract</v>
          </cell>
          <cell r="P193" t="str">
            <v>SVC</v>
          </cell>
          <cell r="Q193" t="str">
            <v>Northern</v>
          </cell>
          <cell r="R193">
            <v>50</v>
          </cell>
          <cell r="U193">
            <v>1.5555555555555558</v>
          </cell>
          <cell r="V193">
            <v>4.5434782608695654</v>
          </cell>
          <cell r="W193">
            <v>38.147234840291297</v>
          </cell>
          <cell r="X193">
            <v>5.753731343283583</v>
          </cell>
        </row>
        <row r="194">
          <cell r="A194">
            <v>130</v>
          </cell>
          <cell r="B194" t="str">
            <v>QNI Upgrade proposal</v>
          </cell>
          <cell r="C194">
            <v>1</v>
          </cell>
          <cell r="D194">
            <v>40878</v>
          </cell>
          <cell r="E194">
            <v>45</v>
          </cell>
          <cell r="F194">
            <v>1</v>
          </cell>
          <cell r="G194">
            <v>39078</v>
          </cell>
          <cell r="H194">
            <v>1</v>
          </cell>
          <cell r="I194" t="str">
            <v>EHV TL -EIS</v>
          </cell>
          <cell r="J194">
            <v>60</v>
          </cell>
          <cell r="L194" t="str">
            <v>6.5.1</v>
          </cell>
          <cell r="M194" t="str">
            <v>Poss</v>
          </cell>
          <cell r="N194" t="str">
            <v>Planning</v>
          </cell>
          <cell r="O194" t="str">
            <v>Replace Tamworth-Armidale 330kV Line - Contract</v>
          </cell>
          <cell r="P194" t="str">
            <v>TL EIS</v>
          </cell>
          <cell r="Q194" t="str">
            <v>Northern</v>
          </cell>
          <cell r="R194">
            <v>75</v>
          </cell>
          <cell r="U194">
            <v>0.7</v>
          </cell>
          <cell r="V194">
            <v>3.1</v>
          </cell>
          <cell r="W194">
            <v>2.5290322580645177</v>
          </cell>
          <cell r="X194">
            <v>6.967741935483871</v>
          </cell>
          <cell r="Y194">
            <v>60.517328370554182</v>
          </cell>
          <cell r="Z194">
            <v>1.1858974358974363</v>
          </cell>
        </row>
        <row r="195">
          <cell r="A195">
            <v>131</v>
          </cell>
          <cell r="B195" t="str">
            <v>QNI Upgrade proposal</v>
          </cell>
          <cell r="C195">
            <v>1</v>
          </cell>
          <cell r="D195">
            <v>40148</v>
          </cell>
          <cell r="E195">
            <v>45</v>
          </cell>
          <cell r="F195">
            <v>3</v>
          </cell>
          <cell r="G195">
            <v>39428</v>
          </cell>
          <cell r="H195">
            <v>10</v>
          </cell>
          <cell r="I195" t="str">
            <v>132kV Aug</v>
          </cell>
          <cell r="J195">
            <v>24</v>
          </cell>
          <cell r="L195" t="str">
            <v>6.5.1</v>
          </cell>
          <cell r="M195" t="str">
            <v>Poss</v>
          </cell>
          <cell r="N195" t="str">
            <v>Planning</v>
          </cell>
          <cell r="O195" t="str">
            <v>Phase Shifting Transformer - Armidale-Kempsey - Contract</v>
          </cell>
          <cell r="P195" t="str">
            <v>132TX</v>
          </cell>
          <cell r="Q195" t="str">
            <v>Northern</v>
          </cell>
          <cell r="R195">
            <v>18</v>
          </cell>
          <cell r="V195">
            <v>1.05</v>
          </cell>
          <cell r="W195">
            <v>13.685820895522387</v>
          </cell>
          <cell r="X195">
            <v>3.2641791044776118</v>
          </cell>
        </row>
        <row r="196">
          <cell r="A196">
            <v>132</v>
          </cell>
          <cell r="B196" t="str">
            <v>QNI Upgrade proposal</v>
          </cell>
          <cell r="C196">
            <v>1</v>
          </cell>
          <cell r="D196">
            <v>40148</v>
          </cell>
          <cell r="E196">
            <v>45</v>
          </cell>
          <cell r="F196">
            <v>3</v>
          </cell>
          <cell r="G196">
            <v>39428</v>
          </cell>
          <cell r="H196">
            <v>9</v>
          </cell>
          <cell r="I196" t="str">
            <v>330/132kV Aug</v>
          </cell>
          <cell r="J196">
            <v>24</v>
          </cell>
          <cell r="L196" t="str">
            <v>6.5.1</v>
          </cell>
          <cell r="M196" t="str">
            <v>Poss</v>
          </cell>
          <cell r="N196" t="str">
            <v>Planning</v>
          </cell>
          <cell r="O196" t="str">
            <v>SVC Control Enhancements - Contract</v>
          </cell>
          <cell r="P196" t="str">
            <v>SVC</v>
          </cell>
          <cell r="Q196" t="str">
            <v>Northern</v>
          </cell>
          <cell r="R196">
            <v>2</v>
          </cell>
          <cell r="V196">
            <v>0.1166666666666667</v>
          </cell>
          <cell r="W196">
            <v>1.5206467661691543</v>
          </cell>
          <cell r="X196">
            <v>0.36268656716417902</v>
          </cell>
        </row>
        <row r="197">
          <cell r="A197">
            <v>133</v>
          </cell>
          <cell r="B197" t="str">
            <v>QNI Upgrade proposal</v>
          </cell>
          <cell r="C197">
            <v>1</v>
          </cell>
          <cell r="D197">
            <v>40148</v>
          </cell>
          <cell r="E197">
            <v>45</v>
          </cell>
          <cell r="F197">
            <v>3</v>
          </cell>
          <cell r="G197">
            <v>39428</v>
          </cell>
          <cell r="H197">
            <v>9</v>
          </cell>
          <cell r="I197" t="str">
            <v>330/132kV Aug</v>
          </cell>
          <cell r="J197">
            <v>24</v>
          </cell>
          <cell r="L197" t="str">
            <v>6.5.1</v>
          </cell>
          <cell r="M197" t="str">
            <v>Poss</v>
          </cell>
          <cell r="N197" t="str">
            <v>Planning</v>
          </cell>
          <cell r="O197" t="str">
            <v>Tamworth 330kV SS Augmentations - Contract</v>
          </cell>
          <cell r="P197" t="str">
            <v>330SS</v>
          </cell>
          <cell r="Q197" t="str">
            <v>Northern</v>
          </cell>
          <cell r="R197">
            <v>2</v>
          </cell>
          <cell r="V197">
            <v>0.1166666666666667</v>
          </cell>
          <cell r="W197">
            <v>1.5206467661691543</v>
          </cell>
          <cell r="X197">
            <v>0.36268656716417902</v>
          </cell>
        </row>
        <row r="198">
          <cell r="A198">
            <v>134</v>
          </cell>
          <cell r="B198" t="str">
            <v>QNI Upgrade proposal</v>
          </cell>
          <cell r="C198">
            <v>1</v>
          </cell>
          <cell r="D198">
            <v>40148</v>
          </cell>
          <cell r="E198">
            <v>45</v>
          </cell>
          <cell r="F198">
            <v>3</v>
          </cell>
          <cell r="G198">
            <v>39428</v>
          </cell>
          <cell r="H198">
            <v>9</v>
          </cell>
          <cell r="I198" t="str">
            <v>330/132kV Aug</v>
          </cell>
          <cell r="J198">
            <v>24</v>
          </cell>
          <cell r="L198" t="str">
            <v>6.5.1</v>
          </cell>
          <cell r="M198" t="str">
            <v>Poss</v>
          </cell>
          <cell r="N198" t="str">
            <v>Planning</v>
          </cell>
          <cell r="O198" t="str">
            <v>Armidale 330kV SS Augmentations - Contract</v>
          </cell>
          <cell r="P198" t="str">
            <v>330SS</v>
          </cell>
          <cell r="Q198" t="str">
            <v>Northern</v>
          </cell>
          <cell r="R198">
            <v>4</v>
          </cell>
          <cell r="V198">
            <v>0.23333333333333339</v>
          </cell>
          <cell r="W198">
            <v>3.0412935323383086</v>
          </cell>
          <cell r="X198">
            <v>0.72537313432835804</v>
          </cell>
        </row>
        <row r="199">
          <cell r="A199">
            <v>135</v>
          </cell>
          <cell r="B199" t="str">
            <v>ACT and Surrounding Areas</v>
          </cell>
          <cell r="C199">
            <v>1</v>
          </cell>
          <cell r="D199">
            <v>40878</v>
          </cell>
          <cell r="E199">
            <v>1</v>
          </cell>
          <cell r="F199">
            <v>1</v>
          </cell>
          <cell r="G199">
            <v>39078</v>
          </cell>
          <cell r="H199">
            <v>1</v>
          </cell>
          <cell r="I199" t="str">
            <v>EHV TL -EIS</v>
          </cell>
          <cell r="J199">
            <v>60</v>
          </cell>
          <cell r="L199" t="str">
            <v>6.5.24</v>
          </cell>
          <cell r="M199" t="str">
            <v>Poss</v>
          </cell>
          <cell r="N199" t="str">
            <v>Future</v>
          </cell>
          <cell r="O199" t="str">
            <v>Construct Bungendore to Royalla 330kV line - contract</v>
          </cell>
          <cell r="P199" t="str">
            <v>TL EIS</v>
          </cell>
          <cell r="Q199" t="str">
            <v>Southern</v>
          </cell>
          <cell r="R199">
            <v>45</v>
          </cell>
          <cell r="U199">
            <v>0.42</v>
          </cell>
          <cell r="V199">
            <v>1.86</v>
          </cell>
          <cell r="W199">
            <v>1.5174193548387103</v>
          </cell>
          <cell r="X199">
            <v>4.1806451612903226</v>
          </cell>
          <cell r="Y199">
            <v>36.310397022332509</v>
          </cell>
          <cell r="Z199">
            <v>0.71153846153846179</v>
          </cell>
        </row>
        <row r="200">
          <cell r="A200">
            <v>136</v>
          </cell>
          <cell r="B200" t="str">
            <v>ACT and Surrounding Areas</v>
          </cell>
          <cell r="C200">
            <v>1</v>
          </cell>
          <cell r="D200">
            <v>40513</v>
          </cell>
          <cell r="E200">
            <v>1</v>
          </cell>
          <cell r="F200">
            <v>3</v>
          </cell>
          <cell r="G200">
            <v>39613</v>
          </cell>
          <cell r="H200">
            <v>7</v>
          </cell>
          <cell r="I200" t="str">
            <v>132kV Greenfield</v>
          </cell>
          <cell r="J200">
            <v>30</v>
          </cell>
          <cell r="L200" t="str">
            <v>6.5.24</v>
          </cell>
          <cell r="M200" t="str">
            <v>Poss</v>
          </cell>
          <cell r="N200" t="str">
            <v>Future</v>
          </cell>
          <cell r="O200" t="str">
            <v>Establish Royalla 132kV switching stn (8 x 132kV switchbays)</v>
          </cell>
          <cell r="P200" t="str">
            <v>132SS</v>
          </cell>
          <cell r="Q200" t="str">
            <v>Southern</v>
          </cell>
          <cell r="R200">
            <v>8</v>
          </cell>
          <cell r="V200">
            <v>1.4285714285714287E-2</v>
          </cell>
          <cell r="W200">
            <v>0.68571428571428605</v>
          </cell>
          <cell r="X200">
            <v>6.2349253731343293</v>
          </cell>
          <cell r="Y200">
            <v>1.0650746268656719</v>
          </cell>
        </row>
        <row r="201">
          <cell r="A201">
            <v>137</v>
          </cell>
          <cell r="B201" t="str">
            <v>ACT and Surrounding Areas</v>
          </cell>
          <cell r="C201">
            <v>1</v>
          </cell>
          <cell r="D201">
            <v>40513</v>
          </cell>
          <cell r="E201">
            <v>1</v>
          </cell>
          <cell r="F201">
            <v>2</v>
          </cell>
          <cell r="G201">
            <v>39793</v>
          </cell>
          <cell r="H201">
            <v>4</v>
          </cell>
          <cell r="I201" t="str">
            <v>TL -REF</v>
          </cell>
          <cell r="J201">
            <v>24</v>
          </cell>
          <cell r="L201" t="str">
            <v>6.5.24</v>
          </cell>
          <cell r="M201" t="str">
            <v>Poss</v>
          </cell>
          <cell r="N201" t="str">
            <v>Future</v>
          </cell>
          <cell r="O201" t="str">
            <v>132kV Line Easements - Royalla Outlets - Contract</v>
          </cell>
          <cell r="P201" t="str">
            <v>TL REF</v>
          </cell>
          <cell r="Q201" t="str">
            <v>Southern</v>
          </cell>
          <cell r="R201">
            <v>4</v>
          </cell>
          <cell r="W201">
            <v>0.33908045977011503</v>
          </cell>
          <cell r="X201">
            <v>2.9340902719372033</v>
          </cell>
          <cell r="Y201">
            <v>0.72682926829268291</v>
          </cell>
        </row>
        <row r="202">
          <cell r="A202">
            <v>138</v>
          </cell>
          <cell r="B202" t="str">
            <v>ACT and Surrounding Areas</v>
          </cell>
          <cell r="C202">
            <v>1</v>
          </cell>
          <cell r="D202">
            <v>40513</v>
          </cell>
          <cell r="E202">
            <v>1</v>
          </cell>
          <cell r="F202">
            <v>2</v>
          </cell>
          <cell r="G202">
            <v>39793</v>
          </cell>
          <cell r="H202">
            <v>4</v>
          </cell>
          <cell r="I202" t="str">
            <v>TL -REF</v>
          </cell>
          <cell r="J202">
            <v>24</v>
          </cell>
          <cell r="L202" t="str">
            <v>6.5.24</v>
          </cell>
          <cell r="M202" t="str">
            <v>Poss</v>
          </cell>
          <cell r="N202" t="str">
            <v>Future</v>
          </cell>
          <cell r="O202" t="str">
            <v>2x132kV lines from Royalla to ACTEW Gilmore Substation - contract</v>
          </cell>
          <cell r="P202" t="str">
            <v>TL REF</v>
          </cell>
          <cell r="Q202" t="str">
            <v>Southern</v>
          </cell>
          <cell r="R202">
            <v>10</v>
          </cell>
          <cell r="W202">
            <v>0.84770114942528751</v>
          </cell>
          <cell r="X202">
            <v>7.335225679843008</v>
          </cell>
          <cell r="Y202">
            <v>1.8170731707317072</v>
          </cell>
        </row>
        <row r="203">
          <cell r="A203">
            <v>139</v>
          </cell>
          <cell r="B203" t="str">
            <v>ACT and Surrounding Areas</v>
          </cell>
          <cell r="C203">
            <v>1</v>
          </cell>
          <cell r="D203">
            <v>40878</v>
          </cell>
          <cell r="E203">
            <v>1</v>
          </cell>
          <cell r="F203">
            <v>3</v>
          </cell>
          <cell r="G203">
            <v>39798</v>
          </cell>
          <cell r="H203">
            <v>6</v>
          </cell>
          <cell r="I203" t="str">
            <v>330/132kV Greenfield</v>
          </cell>
          <cell r="J203">
            <v>36</v>
          </cell>
          <cell r="L203" t="str">
            <v>6.5.24</v>
          </cell>
          <cell r="M203" t="str">
            <v>Poss</v>
          </cell>
          <cell r="N203" t="str">
            <v>Future</v>
          </cell>
          <cell r="O203" t="str">
            <v>Establish Royalla 330/132kV substation</v>
          </cell>
          <cell r="P203" t="str">
            <v>330SS</v>
          </cell>
          <cell r="Q203" t="str">
            <v>Southern</v>
          </cell>
          <cell r="R203">
            <v>18</v>
          </cell>
          <cell r="W203">
            <v>0.56000000000000005</v>
          </cell>
          <cell r="X203">
            <v>1.6356521739130443</v>
          </cell>
          <cell r="Y203">
            <v>13.733004542504867</v>
          </cell>
          <cell r="Z203">
            <v>2.07134328358209</v>
          </cell>
        </row>
        <row r="204">
          <cell r="A204">
            <v>140</v>
          </cell>
          <cell r="B204" t="str">
            <v>ACT and Surrounding Areas</v>
          </cell>
          <cell r="C204">
            <v>1</v>
          </cell>
          <cell r="D204">
            <v>40878</v>
          </cell>
          <cell r="E204">
            <v>1</v>
          </cell>
          <cell r="F204">
            <v>3</v>
          </cell>
          <cell r="G204">
            <v>39798</v>
          </cell>
          <cell r="H204">
            <v>6</v>
          </cell>
          <cell r="I204" t="str">
            <v>330/132kV Greenfield</v>
          </cell>
          <cell r="J204">
            <v>36</v>
          </cell>
          <cell r="L204" t="str">
            <v>6.5.24</v>
          </cell>
          <cell r="M204" t="str">
            <v>Poss</v>
          </cell>
          <cell r="N204" t="str">
            <v>Future</v>
          </cell>
          <cell r="O204" t="str">
            <v>Establish Bungendore 330kV Switching Station (3 breaker mesh)</v>
          </cell>
          <cell r="P204" t="str">
            <v>330SS</v>
          </cell>
          <cell r="Q204" t="str">
            <v>Southern</v>
          </cell>
          <cell r="R204">
            <v>14</v>
          </cell>
          <cell r="W204">
            <v>0.43555555555555558</v>
          </cell>
          <cell r="X204">
            <v>1.2721739130434788</v>
          </cell>
          <cell r="Y204">
            <v>10.681225755281563</v>
          </cell>
          <cell r="Z204">
            <v>1.6110447761194036</v>
          </cell>
        </row>
        <row r="205">
          <cell r="A205">
            <v>141</v>
          </cell>
          <cell r="B205" t="str">
            <v>Cooma and Bega supply</v>
          </cell>
          <cell r="C205">
            <v>1</v>
          </cell>
          <cell r="D205">
            <v>40878</v>
          </cell>
          <cell r="E205">
            <v>11</v>
          </cell>
          <cell r="F205">
            <v>1</v>
          </cell>
          <cell r="G205">
            <v>39078</v>
          </cell>
          <cell r="H205">
            <v>1</v>
          </cell>
          <cell r="I205" t="str">
            <v>EHV TL -EIS</v>
          </cell>
          <cell r="J205">
            <v>60</v>
          </cell>
          <cell r="L205" t="str">
            <v>6.5.25</v>
          </cell>
          <cell r="M205" t="str">
            <v>Poss</v>
          </cell>
          <cell r="N205" t="str">
            <v>Future</v>
          </cell>
          <cell r="O205" t="str">
            <v>Royalla- Cooma 330kV TL- Contract</v>
          </cell>
          <cell r="P205" t="str">
            <v>TL EIS</v>
          </cell>
          <cell r="Q205" t="str">
            <v>Southern</v>
          </cell>
          <cell r="R205">
            <v>60</v>
          </cell>
          <cell r="U205">
            <v>0.56000000000000005</v>
          </cell>
          <cell r="V205">
            <v>2.48</v>
          </cell>
          <cell r="W205">
            <v>2.023225806451614</v>
          </cell>
          <cell r="X205">
            <v>5.5741935483870959</v>
          </cell>
          <cell r="Y205">
            <v>48.41386269644336</v>
          </cell>
          <cell r="Z205">
            <v>0.94871794871794912</v>
          </cell>
        </row>
        <row r="206">
          <cell r="A206">
            <v>142</v>
          </cell>
          <cell r="B206" t="str">
            <v>Cooma and Bega supply</v>
          </cell>
          <cell r="C206">
            <v>1</v>
          </cell>
          <cell r="D206">
            <v>40148</v>
          </cell>
          <cell r="E206">
            <v>11</v>
          </cell>
          <cell r="F206">
            <v>3</v>
          </cell>
          <cell r="G206">
            <v>39248</v>
          </cell>
          <cell r="H206">
            <v>7</v>
          </cell>
          <cell r="I206" t="str">
            <v>132kV Greenfield</v>
          </cell>
          <cell r="J206">
            <v>30</v>
          </cell>
          <cell r="L206" t="str">
            <v>6.5.25-6</v>
          </cell>
          <cell r="M206" t="str">
            <v>Poss</v>
          </cell>
          <cell r="N206" t="str">
            <v>Future</v>
          </cell>
          <cell r="O206" t="str">
            <v>Establish North Cooma 132kV S.Stn - Contract</v>
          </cell>
          <cell r="P206" t="str">
            <v>132SS</v>
          </cell>
          <cell r="Q206" t="str">
            <v>Southern</v>
          </cell>
          <cell r="R206">
            <v>6</v>
          </cell>
          <cell r="U206">
            <v>1.0714285714285714E-2</v>
          </cell>
          <cell r="V206">
            <v>0.51428571428571446</v>
          </cell>
          <cell r="W206">
            <v>4.6761940298507456</v>
          </cell>
          <cell r="X206">
            <v>0.79880597014925392</v>
          </cell>
        </row>
        <row r="207">
          <cell r="A207">
            <v>143</v>
          </cell>
          <cell r="B207" t="str">
            <v>Cooma and Bega supply</v>
          </cell>
          <cell r="C207">
            <v>1</v>
          </cell>
          <cell r="D207">
            <v>40148</v>
          </cell>
          <cell r="E207">
            <v>11</v>
          </cell>
          <cell r="F207">
            <v>2</v>
          </cell>
          <cell r="G207">
            <v>39428</v>
          </cell>
          <cell r="H207">
            <v>4</v>
          </cell>
          <cell r="I207" t="str">
            <v>TL -REF</v>
          </cell>
          <cell r="J207">
            <v>24</v>
          </cell>
          <cell r="L207" t="str">
            <v>6.5.25</v>
          </cell>
          <cell r="M207" t="str">
            <v>Poss</v>
          </cell>
          <cell r="N207" t="str">
            <v>Future</v>
          </cell>
          <cell r="O207" t="str">
            <v>North Cooma 330/132kV Substation Outlets - Contracts</v>
          </cell>
          <cell r="P207" t="str">
            <v>TL REF</v>
          </cell>
          <cell r="Q207" t="str">
            <v>Southern</v>
          </cell>
          <cell r="R207">
            <v>3</v>
          </cell>
          <cell r="V207">
            <v>0.25431034482758619</v>
          </cell>
          <cell r="W207">
            <v>2.2005677039529021</v>
          </cell>
          <cell r="X207">
            <v>0.54512195121951201</v>
          </cell>
        </row>
        <row r="208">
          <cell r="A208">
            <v>144</v>
          </cell>
          <cell r="B208" t="str">
            <v>Cooma and Bega supply</v>
          </cell>
          <cell r="C208">
            <v>1</v>
          </cell>
          <cell r="D208">
            <v>42705</v>
          </cell>
          <cell r="E208">
            <v>11</v>
          </cell>
          <cell r="F208">
            <v>3</v>
          </cell>
          <cell r="G208">
            <v>41625</v>
          </cell>
          <cell r="H208">
            <v>6</v>
          </cell>
          <cell r="I208" t="str">
            <v>330/132kV Greenfield</v>
          </cell>
          <cell r="J208">
            <v>36</v>
          </cell>
          <cell r="L208" t="str">
            <v>6.5.25</v>
          </cell>
          <cell r="M208" t="str">
            <v>Poss</v>
          </cell>
          <cell r="N208" t="str">
            <v>Future</v>
          </cell>
          <cell r="O208" t="str">
            <v>Establish North Cooma 330/132kV - Contract</v>
          </cell>
          <cell r="P208" t="str">
            <v>132SS</v>
          </cell>
          <cell r="Q208" t="str">
            <v>Southern</v>
          </cell>
          <cell r="R208">
            <v>18</v>
          </cell>
          <cell r="AB208">
            <v>0.56000000000000005</v>
          </cell>
          <cell r="AC208">
            <v>1.6356521739130443</v>
          </cell>
          <cell r="AD208">
            <v>13.733004542504867</v>
          </cell>
          <cell r="AE208">
            <v>2.07134328358209</v>
          </cell>
        </row>
        <row r="209">
          <cell r="A209">
            <v>145</v>
          </cell>
          <cell r="B209" t="str">
            <v>Bayswater - Mount Piper 500 kV</v>
          </cell>
          <cell r="C209">
            <v>1</v>
          </cell>
          <cell r="D209">
            <v>39783</v>
          </cell>
          <cell r="E209">
            <v>4</v>
          </cell>
          <cell r="F209">
            <v>3</v>
          </cell>
          <cell r="G209">
            <v>38583</v>
          </cell>
          <cell r="H209">
            <v>5</v>
          </cell>
          <cell r="I209" t="str">
            <v>500/330kV Greenfield</v>
          </cell>
          <cell r="J209">
            <v>40</v>
          </cell>
          <cell r="L209" t="str">
            <v>6.5.6,34</v>
          </cell>
          <cell r="M209" t="str">
            <v>Poss</v>
          </cell>
          <cell r="N209" t="str">
            <v>Future</v>
          </cell>
          <cell r="O209" t="str">
            <v>Mt Piper 330kV Aug Stage 1 - Contract</v>
          </cell>
          <cell r="P209" t="str">
            <v>330SS</v>
          </cell>
          <cell r="Q209" t="str">
            <v>Central</v>
          </cell>
          <cell r="R209">
            <v>2</v>
          </cell>
          <cell r="T209">
            <v>0.11</v>
          </cell>
          <cell r="U209">
            <v>0.26447368421052642</v>
          </cell>
          <cell r="V209">
            <v>1.4045960832313347</v>
          </cell>
          <cell r="W209">
            <v>0.22093023255813962</v>
          </cell>
        </row>
        <row r="210">
          <cell r="A210">
            <v>146</v>
          </cell>
          <cell r="B210" t="str">
            <v>Bayswater - Mount Piper 500 kV</v>
          </cell>
          <cell r="C210">
            <v>1</v>
          </cell>
          <cell r="D210">
            <v>39783</v>
          </cell>
          <cell r="E210">
            <v>4</v>
          </cell>
          <cell r="F210">
            <v>3</v>
          </cell>
          <cell r="G210">
            <v>38583</v>
          </cell>
          <cell r="H210">
            <v>5</v>
          </cell>
          <cell r="I210" t="str">
            <v>500/330kV Greenfield</v>
          </cell>
          <cell r="J210">
            <v>40</v>
          </cell>
          <cell r="L210" t="str">
            <v>6.5.6,34</v>
          </cell>
          <cell r="M210" t="str">
            <v>Poss</v>
          </cell>
          <cell r="N210" t="str">
            <v>Future</v>
          </cell>
          <cell r="O210" t="str">
            <v>Wollar SS 500kV Upgrade - Contract</v>
          </cell>
          <cell r="P210" t="str">
            <v>500SS</v>
          </cell>
          <cell r="Q210" t="str">
            <v>Northern</v>
          </cell>
          <cell r="R210">
            <v>15</v>
          </cell>
          <cell r="T210">
            <v>0.82499999999999996</v>
          </cell>
          <cell r="U210">
            <v>1.9835526315789482</v>
          </cell>
          <cell r="V210">
            <v>10.534470624235011</v>
          </cell>
          <cell r="W210">
            <v>1.6569767441860472</v>
          </cell>
        </row>
        <row r="211">
          <cell r="A211">
            <v>147</v>
          </cell>
          <cell r="B211" t="str">
            <v>Bayswater - Mount Piper 500 kV</v>
          </cell>
          <cell r="C211">
            <v>1</v>
          </cell>
          <cell r="D211">
            <v>39783</v>
          </cell>
          <cell r="E211">
            <v>4</v>
          </cell>
          <cell r="F211">
            <v>3</v>
          </cell>
          <cell r="G211">
            <v>38583</v>
          </cell>
          <cell r="H211">
            <v>5</v>
          </cell>
          <cell r="I211" t="str">
            <v>500/330kV Greenfield</v>
          </cell>
          <cell r="J211">
            <v>40</v>
          </cell>
          <cell r="L211" t="str">
            <v>6.5.6,34</v>
          </cell>
          <cell r="M211" t="str">
            <v>Poss</v>
          </cell>
          <cell r="N211" t="str">
            <v>Future</v>
          </cell>
          <cell r="O211" t="str">
            <v>500/330kV substn Stage 1 at Mt Piper- Contract</v>
          </cell>
          <cell r="P211" t="str">
            <v>500SS</v>
          </cell>
          <cell r="Q211" t="str">
            <v>Northern</v>
          </cell>
          <cell r="R211">
            <v>75</v>
          </cell>
          <cell r="T211">
            <v>4.125</v>
          </cell>
          <cell r="U211">
            <v>9.9177631578947398</v>
          </cell>
          <cell r="V211">
            <v>52.672353121175043</v>
          </cell>
          <cell r="W211">
            <v>8.2848837209302353</v>
          </cell>
        </row>
        <row r="212">
          <cell r="A212">
            <v>148</v>
          </cell>
          <cell r="B212" t="str">
            <v>Bayswater - Mount Piper 500 kV</v>
          </cell>
          <cell r="C212">
            <v>1</v>
          </cell>
          <cell r="D212">
            <v>39783</v>
          </cell>
          <cell r="E212">
            <v>4</v>
          </cell>
          <cell r="F212">
            <v>3</v>
          </cell>
          <cell r="G212">
            <v>38583</v>
          </cell>
          <cell r="H212">
            <v>5</v>
          </cell>
          <cell r="I212" t="str">
            <v>500/330kV Greenfield</v>
          </cell>
          <cell r="J212">
            <v>40</v>
          </cell>
          <cell r="L212" t="str">
            <v>6.5.6,34</v>
          </cell>
          <cell r="M212" t="str">
            <v>Poss</v>
          </cell>
          <cell r="N212" t="str">
            <v>Future</v>
          </cell>
          <cell r="O212" t="str">
            <v>500/300kV substn at Bayswater - contract</v>
          </cell>
          <cell r="P212" t="str">
            <v>500SS</v>
          </cell>
          <cell r="Q212" t="str">
            <v>Northern</v>
          </cell>
          <cell r="R212">
            <v>65</v>
          </cell>
          <cell r="T212">
            <v>3.5750000000000002</v>
          </cell>
          <cell r="U212">
            <v>8.595394736842108</v>
          </cell>
          <cell r="V212">
            <v>45.649372705018372</v>
          </cell>
          <cell r="W212">
            <v>7.1802325581395374</v>
          </cell>
        </row>
        <row r="213">
          <cell r="A213">
            <v>149</v>
          </cell>
          <cell r="B213" t="str">
            <v>Bayswater - Mount Piper 500 kV</v>
          </cell>
          <cell r="C213">
            <v>1</v>
          </cell>
          <cell r="D213">
            <v>39783</v>
          </cell>
          <cell r="E213">
            <v>4</v>
          </cell>
          <cell r="F213">
            <v>2</v>
          </cell>
          <cell r="G213">
            <v>38703</v>
          </cell>
          <cell r="H213">
            <v>2</v>
          </cell>
          <cell r="I213" t="str">
            <v>EHV TL -REF</v>
          </cell>
          <cell r="J213">
            <v>36</v>
          </cell>
          <cell r="L213" t="str">
            <v>6.5.6,34</v>
          </cell>
          <cell r="M213" t="str">
            <v>Poss</v>
          </cell>
          <cell r="N213" t="str">
            <v>Future</v>
          </cell>
          <cell r="O213" t="str">
            <v>Mt Piper - Wang Line Works - Contract</v>
          </cell>
          <cell r="P213" t="str">
            <v>TL REF</v>
          </cell>
          <cell r="Q213" t="str">
            <v>Central</v>
          </cell>
          <cell r="R213">
            <v>5</v>
          </cell>
          <cell r="T213">
            <v>0.23333333333333331</v>
          </cell>
          <cell r="U213">
            <v>0.48716814159292038</v>
          </cell>
          <cell r="V213">
            <v>4.1002620260048452</v>
          </cell>
          <cell r="W213">
            <v>0.17923649906890135</v>
          </cell>
        </row>
        <row r="214">
          <cell r="A214">
            <v>150</v>
          </cell>
          <cell r="B214" t="str">
            <v>Bayswater - Mount Piper 500 kV</v>
          </cell>
          <cell r="C214">
            <v>1</v>
          </cell>
          <cell r="D214">
            <v>39783</v>
          </cell>
          <cell r="E214">
            <v>4</v>
          </cell>
          <cell r="F214">
            <v>2</v>
          </cell>
          <cell r="G214">
            <v>38703</v>
          </cell>
          <cell r="H214">
            <v>2</v>
          </cell>
          <cell r="I214" t="str">
            <v>EHV TL -REF</v>
          </cell>
          <cell r="J214">
            <v>36</v>
          </cell>
          <cell r="L214" t="str">
            <v>6.5.6,34</v>
          </cell>
          <cell r="M214" t="str">
            <v>Poss</v>
          </cell>
          <cell r="N214" t="str">
            <v>Future</v>
          </cell>
          <cell r="O214" t="str">
            <v>Bayswater - Mt Piper Line reconnections - contract</v>
          </cell>
          <cell r="P214" t="str">
            <v>TL REF</v>
          </cell>
          <cell r="Q214" t="str">
            <v>Northern</v>
          </cell>
          <cell r="R214">
            <v>5</v>
          </cell>
          <cell r="T214">
            <v>0.23333333333333331</v>
          </cell>
          <cell r="U214">
            <v>0.48716814159292038</v>
          </cell>
          <cell r="V214">
            <v>4.1002620260048452</v>
          </cell>
          <cell r="W214">
            <v>0.17923649906890135</v>
          </cell>
        </row>
        <row r="215">
          <cell r="A215">
            <v>151</v>
          </cell>
          <cell r="B215" t="str">
            <v>Marulan - Bannaby 500 kV</v>
          </cell>
          <cell r="C215">
            <v>0</v>
          </cell>
          <cell r="D215">
            <v>40148</v>
          </cell>
          <cell r="E215">
            <v>30</v>
          </cell>
          <cell r="F215">
            <v>3</v>
          </cell>
          <cell r="G215">
            <v>38948</v>
          </cell>
          <cell r="H215">
            <v>5</v>
          </cell>
          <cell r="I215" t="str">
            <v>500/330kV Greenfield</v>
          </cell>
          <cell r="J215">
            <v>40</v>
          </cell>
          <cell r="L215" t="str">
            <v>6.5.6,34</v>
          </cell>
          <cell r="M215" t="str">
            <v>Poss</v>
          </cell>
          <cell r="N215" t="str">
            <v>Future</v>
          </cell>
          <cell r="O215" t="str">
            <v>Marulan 500/330kV Stage 1 Development - Contract</v>
          </cell>
          <cell r="P215" t="str">
            <v>500SS</v>
          </cell>
          <cell r="Q215" t="str">
            <v>Southern</v>
          </cell>
          <cell r="R215">
            <v>25</v>
          </cell>
          <cell r="U215">
            <v>1.375</v>
          </cell>
          <cell r="V215">
            <v>3.3059210526315796</v>
          </cell>
          <cell r="W215">
            <v>17.55745104039168</v>
          </cell>
          <cell r="X215">
            <v>2.7616279069767455</v>
          </cell>
        </row>
        <row r="216">
          <cell r="A216">
            <v>152</v>
          </cell>
          <cell r="B216" t="str">
            <v>Marulan - Bannaby 500 kV</v>
          </cell>
          <cell r="C216">
            <v>1</v>
          </cell>
          <cell r="D216">
            <v>40148</v>
          </cell>
          <cell r="E216">
            <v>30</v>
          </cell>
          <cell r="F216">
            <v>3</v>
          </cell>
          <cell r="G216">
            <v>38948</v>
          </cell>
          <cell r="H216">
            <v>5</v>
          </cell>
          <cell r="I216" t="str">
            <v>500/330kV Greenfield</v>
          </cell>
          <cell r="J216">
            <v>40</v>
          </cell>
          <cell r="L216" t="str">
            <v>6.5.6,34</v>
          </cell>
          <cell r="M216" t="str">
            <v>Poss</v>
          </cell>
          <cell r="N216" t="str">
            <v>Future</v>
          </cell>
          <cell r="O216" t="str">
            <v>Bannaby 500/330kV Stage 1 Development - Contract</v>
          </cell>
          <cell r="P216" t="str">
            <v>500SS</v>
          </cell>
          <cell r="Q216" t="str">
            <v>Southern</v>
          </cell>
          <cell r="R216">
            <v>75</v>
          </cell>
          <cell r="U216">
            <v>4.125</v>
          </cell>
          <cell r="V216">
            <v>9.9177631578947398</v>
          </cell>
          <cell r="W216">
            <v>52.672353121175043</v>
          </cell>
          <cell r="X216">
            <v>8.2848837209302353</v>
          </cell>
        </row>
        <row r="217">
          <cell r="A217">
            <v>153</v>
          </cell>
          <cell r="B217" t="str">
            <v>Marulan - Bannaby 500 kV</v>
          </cell>
          <cell r="C217">
            <v>0</v>
          </cell>
          <cell r="D217">
            <v>40148</v>
          </cell>
          <cell r="E217">
            <v>30</v>
          </cell>
          <cell r="F217">
            <v>3</v>
          </cell>
          <cell r="G217">
            <v>38948</v>
          </cell>
          <cell r="H217">
            <v>5</v>
          </cell>
          <cell r="I217" t="str">
            <v>500/330kV Greenfield</v>
          </cell>
          <cell r="J217">
            <v>40</v>
          </cell>
          <cell r="L217" t="str">
            <v>6.5.6,34</v>
          </cell>
          <cell r="M217" t="str">
            <v>Poss</v>
          </cell>
          <cell r="N217" t="str">
            <v>Future</v>
          </cell>
          <cell r="O217" t="str">
            <v>Maraulan 500kV Outlets Redevelopment - Contract</v>
          </cell>
          <cell r="P217" t="str">
            <v>TL REF</v>
          </cell>
          <cell r="Q217" t="str">
            <v>Southern</v>
          </cell>
          <cell r="R217">
            <v>5</v>
          </cell>
          <cell r="U217">
            <v>0.27500000000000002</v>
          </cell>
          <cell r="V217">
            <v>0.66118421052631615</v>
          </cell>
          <cell r="W217">
            <v>3.5114902080783366</v>
          </cell>
          <cell r="X217">
            <v>0.55232558139534904</v>
          </cell>
        </row>
        <row r="218">
          <cell r="A218">
            <v>154</v>
          </cell>
          <cell r="B218" t="str">
            <v>Marulan - Bannaby 500 kV</v>
          </cell>
          <cell r="C218">
            <v>1</v>
          </cell>
          <cell r="D218">
            <v>40148</v>
          </cell>
          <cell r="E218">
            <v>30</v>
          </cell>
          <cell r="F218">
            <v>3</v>
          </cell>
          <cell r="G218">
            <v>38948</v>
          </cell>
          <cell r="H218">
            <v>5</v>
          </cell>
          <cell r="I218" t="str">
            <v>500/330kV Greenfield</v>
          </cell>
          <cell r="J218">
            <v>40</v>
          </cell>
          <cell r="L218" t="str">
            <v>6.5.6,34</v>
          </cell>
          <cell r="M218" t="str">
            <v>Poss</v>
          </cell>
          <cell r="N218" t="str">
            <v>Future</v>
          </cell>
          <cell r="O218" t="str">
            <v>Bannaby 500kV Outlets Redevelopment - Contract</v>
          </cell>
          <cell r="P218" t="str">
            <v>TL REF</v>
          </cell>
          <cell r="Q218" t="str">
            <v>Southern</v>
          </cell>
          <cell r="R218">
            <v>2</v>
          </cell>
          <cell r="U218">
            <v>0.11</v>
          </cell>
          <cell r="V218">
            <v>0.26447368421052642</v>
          </cell>
          <cell r="W218">
            <v>1.4045960832313347</v>
          </cell>
          <cell r="X218">
            <v>0.22093023255813962</v>
          </cell>
        </row>
        <row r="219">
          <cell r="A219">
            <v>155</v>
          </cell>
          <cell r="B219" t="str">
            <v>Marulan - South Coast Reinforcement</v>
          </cell>
          <cell r="C219">
            <v>1</v>
          </cell>
          <cell r="D219">
            <v>39783</v>
          </cell>
          <cell r="E219">
            <v>31</v>
          </cell>
          <cell r="F219">
            <v>2</v>
          </cell>
          <cell r="G219">
            <v>38703</v>
          </cell>
          <cell r="H219">
            <v>2</v>
          </cell>
          <cell r="I219" t="str">
            <v>EHV TL -REF</v>
          </cell>
          <cell r="J219">
            <v>36</v>
          </cell>
          <cell r="L219" t="str">
            <v>6.5.23</v>
          </cell>
          <cell r="M219" t="str">
            <v>Poss</v>
          </cell>
          <cell r="N219" t="str">
            <v>Future</v>
          </cell>
          <cell r="O219" t="str">
            <v>Uprating 8 &amp; 16 Lines - Contract</v>
          </cell>
          <cell r="P219" t="str">
            <v>TL REF</v>
          </cell>
          <cell r="Q219" t="str">
            <v>Southern</v>
          </cell>
          <cell r="R219">
            <v>8</v>
          </cell>
          <cell r="T219">
            <v>0.37333333333333335</v>
          </cell>
          <cell r="U219">
            <v>0.77946902654867267</v>
          </cell>
          <cell r="V219">
            <v>6.560419241607752</v>
          </cell>
          <cell r="W219">
            <v>0.28677839851024212</v>
          </cell>
        </row>
        <row r="220">
          <cell r="A220">
            <v>156</v>
          </cell>
          <cell r="B220" t="str">
            <v>Marulan - South Coast Reinforcement</v>
          </cell>
          <cell r="C220">
            <v>1</v>
          </cell>
          <cell r="D220">
            <v>39783</v>
          </cell>
          <cell r="E220">
            <v>31</v>
          </cell>
          <cell r="F220">
            <v>3</v>
          </cell>
          <cell r="G220">
            <v>39063</v>
          </cell>
          <cell r="H220">
            <v>9</v>
          </cell>
          <cell r="I220" t="str">
            <v>330/132kV Aug</v>
          </cell>
          <cell r="J220">
            <v>24</v>
          </cell>
          <cell r="L220" t="str">
            <v>6.5.23</v>
          </cell>
          <cell r="M220" t="str">
            <v>Poss</v>
          </cell>
          <cell r="N220" t="str">
            <v>Future</v>
          </cell>
          <cell r="O220" t="str">
            <v>Marulan 330kV Terminal Equipment- Contract</v>
          </cell>
          <cell r="P220" t="str">
            <v>330SS</v>
          </cell>
          <cell r="Q220" t="str">
            <v>Southern</v>
          </cell>
          <cell r="R220">
            <v>2</v>
          </cell>
          <cell r="U220">
            <v>0.1166666666666667</v>
          </cell>
          <cell r="V220">
            <v>1.5206467661691543</v>
          </cell>
          <cell r="W220">
            <v>0.36268656716417902</v>
          </cell>
        </row>
        <row r="221">
          <cell r="A221">
            <v>157</v>
          </cell>
          <cell r="B221" t="str">
            <v>Marulan - South Coast Reinforcement</v>
          </cell>
          <cell r="C221">
            <v>1</v>
          </cell>
          <cell r="D221">
            <v>39783</v>
          </cell>
          <cell r="E221">
            <v>31</v>
          </cell>
          <cell r="F221">
            <v>3</v>
          </cell>
          <cell r="G221">
            <v>39063</v>
          </cell>
          <cell r="H221">
            <v>9</v>
          </cell>
          <cell r="I221" t="str">
            <v>330/132kV Aug</v>
          </cell>
          <cell r="J221">
            <v>24</v>
          </cell>
          <cell r="L221" t="str">
            <v>6.5.23</v>
          </cell>
          <cell r="M221" t="str">
            <v>Poss</v>
          </cell>
          <cell r="N221" t="str">
            <v>Future</v>
          </cell>
          <cell r="O221" t="str">
            <v>Dapto 330kV Terminal Equipment- Contract</v>
          </cell>
          <cell r="P221" t="str">
            <v>330SS</v>
          </cell>
          <cell r="Q221" t="str">
            <v>Southern</v>
          </cell>
          <cell r="R221">
            <v>1</v>
          </cell>
          <cell r="U221">
            <v>5.8333333333333348E-2</v>
          </cell>
          <cell r="V221">
            <v>0.76032338308457714</v>
          </cell>
          <cell r="W221">
            <v>0.18134328358208951</v>
          </cell>
        </row>
        <row r="222">
          <cell r="A222">
            <v>158</v>
          </cell>
          <cell r="B222" t="str">
            <v>Marulan - South Coast Reinforcement</v>
          </cell>
          <cell r="C222">
            <v>1</v>
          </cell>
          <cell r="D222">
            <v>39783</v>
          </cell>
          <cell r="E222">
            <v>31</v>
          </cell>
          <cell r="F222">
            <v>3</v>
          </cell>
          <cell r="G222">
            <v>39063</v>
          </cell>
          <cell r="H222">
            <v>9</v>
          </cell>
          <cell r="I222" t="str">
            <v>330/132kV Aug</v>
          </cell>
          <cell r="J222">
            <v>24</v>
          </cell>
          <cell r="L222" t="str">
            <v>6.5.23</v>
          </cell>
          <cell r="M222" t="str">
            <v>Poss</v>
          </cell>
          <cell r="N222" t="str">
            <v>Future</v>
          </cell>
          <cell r="O222" t="str">
            <v>Avon 330kV Terminal Equipment - Contract</v>
          </cell>
          <cell r="P222" t="str">
            <v>330SS</v>
          </cell>
          <cell r="Q222" t="str">
            <v>Southern</v>
          </cell>
          <cell r="R222">
            <v>1</v>
          </cell>
          <cell r="U222">
            <v>5.8333333333333348E-2</v>
          </cell>
          <cell r="V222">
            <v>0.76032338308457714</v>
          </cell>
          <cell r="W222">
            <v>0.18134328358208951</v>
          </cell>
        </row>
        <row r="223">
          <cell r="A223">
            <v>159</v>
          </cell>
          <cell r="B223" t="str">
            <v>Marulan - Yass/Canberra Reinforcement</v>
          </cell>
          <cell r="C223">
            <v>1</v>
          </cell>
          <cell r="D223">
            <v>39783</v>
          </cell>
          <cell r="E223">
            <v>31</v>
          </cell>
          <cell r="F223">
            <v>2</v>
          </cell>
          <cell r="G223">
            <v>38703</v>
          </cell>
          <cell r="H223">
            <v>2</v>
          </cell>
          <cell r="I223" t="str">
            <v>EHV TL -REF</v>
          </cell>
          <cell r="J223">
            <v>36</v>
          </cell>
          <cell r="L223" t="str">
            <v>6.5.22</v>
          </cell>
          <cell r="M223" t="str">
            <v>Poss</v>
          </cell>
          <cell r="N223" t="str">
            <v>Future</v>
          </cell>
          <cell r="O223" t="str">
            <v>Uprating 4 &amp; 5 Lines - Contract</v>
          </cell>
          <cell r="P223" t="str">
            <v>TL REF</v>
          </cell>
          <cell r="Q223" t="str">
            <v>Southern</v>
          </cell>
          <cell r="R223">
            <v>8</v>
          </cell>
          <cell r="T223">
            <v>0.37333333333333335</v>
          </cell>
          <cell r="U223">
            <v>0.77946902654867267</v>
          </cell>
          <cell r="V223">
            <v>6.560419241607752</v>
          </cell>
          <cell r="W223">
            <v>0.28677839851024212</v>
          </cell>
        </row>
        <row r="224">
          <cell r="A224">
            <v>160</v>
          </cell>
          <cell r="B224" t="str">
            <v>Marulan - Yass/Canberra Reinforcement</v>
          </cell>
          <cell r="C224">
            <v>0</v>
          </cell>
          <cell r="D224">
            <v>40513</v>
          </cell>
          <cell r="E224">
            <v>31</v>
          </cell>
          <cell r="F224">
            <v>1</v>
          </cell>
          <cell r="G224">
            <v>38713</v>
          </cell>
          <cell r="H224">
            <v>1</v>
          </cell>
          <cell r="I224" t="str">
            <v>EHV TL -EIS</v>
          </cell>
          <cell r="J224">
            <v>60</v>
          </cell>
          <cell r="L224" t="str">
            <v>6.5.22</v>
          </cell>
          <cell r="M224" t="str">
            <v>Poss</v>
          </cell>
          <cell r="N224" t="str">
            <v>Future</v>
          </cell>
          <cell r="O224" t="str">
            <v>Turn 39 Line into Marulan - Line Contract</v>
          </cell>
          <cell r="P224" t="str">
            <v>TL REF</v>
          </cell>
          <cell r="Q224" t="str">
            <v>Southern</v>
          </cell>
          <cell r="R224">
            <v>25</v>
          </cell>
          <cell r="T224">
            <v>0.23333333333333336</v>
          </cell>
          <cell r="U224">
            <v>1.0333333333333334</v>
          </cell>
          <cell r="V224">
            <v>0.84301075268817205</v>
          </cell>
          <cell r="W224">
            <v>2.3225806451612905</v>
          </cell>
          <cell r="X224">
            <v>20.172442790184725</v>
          </cell>
          <cell r="Y224">
            <v>0.39529914529914545</v>
          </cell>
        </row>
        <row r="225">
          <cell r="A225">
            <v>161</v>
          </cell>
          <cell r="B225" t="str">
            <v>Marulan - Yass/Canberra Reinforcement</v>
          </cell>
          <cell r="C225">
            <v>1</v>
          </cell>
          <cell r="D225">
            <v>39783</v>
          </cell>
          <cell r="E225">
            <v>31</v>
          </cell>
          <cell r="F225">
            <v>3</v>
          </cell>
          <cell r="G225">
            <v>39063</v>
          </cell>
          <cell r="H225">
            <v>9</v>
          </cell>
          <cell r="I225" t="str">
            <v>330/132kV Aug</v>
          </cell>
          <cell r="J225">
            <v>24</v>
          </cell>
          <cell r="L225" t="str">
            <v>6.5.22</v>
          </cell>
          <cell r="M225" t="str">
            <v>Poss</v>
          </cell>
          <cell r="N225" t="str">
            <v>Future</v>
          </cell>
          <cell r="O225" t="str">
            <v>Marulan 330kV Augmentation - Contract</v>
          </cell>
          <cell r="P225" t="str">
            <v>330SS</v>
          </cell>
          <cell r="Q225" t="str">
            <v>Southern</v>
          </cell>
          <cell r="R225">
            <v>2</v>
          </cell>
          <cell r="U225">
            <v>0.1166666666666667</v>
          </cell>
          <cell r="V225">
            <v>1.5206467661691543</v>
          </cell>
          <cell r="W225">
            <v>0.36268656716417902</v>
          </cell>
        </row>
        <row r="226">
          <cell r="A226">
            <v>162</v>
          </cell>
          <cell r="B226" t="str">
            <v>Mt Piper - Marulan 500 kV</v>
          </cell>
          <cell r="C226">
            <v>1</v>
          </cell>
          <cell r="D226">
            <v>40148</v>
          </cell>
          <cell r="E226">
            <v>35</v>
          </cell>
          <cell r="F226">
            <v>3</v>
          </cell>
          <cell r="G226">
            <v>38948</v>
          </cell>
          <cell r="H226">
            <v>5</v>
          </cell>
          <cell r="I226" t="str">
            <v>500/330kV Greenfield</v>
          </cell>
          <cell r="J226">
            <v>40</v>
          </cell>
          <cell r="L226" t="str">
            <v>6.5.6,34</v>
          </cell>
          <cell r="M226" t="str">
            <v>Poss</v>
          </cell>
          <cell r="N226" t="str">
            <v>Future</v>
          </cell>
          <cell r="O226" t="str">
            <v>Mt Piper 330kV Aug Stage 2 - Contract</v>
          </cell>
          <cell r="P226" t="str">
            <v>330SS</v>
          </cell>
          <cell r="Q226" t="str">
            <v>Central</v>
          </cell>
          <cell r="R226">
            <v>10</v>
          </cell>
          <cell r="U226">
            <v>0.55000000000000004</v>
          </cell>
          <cell r="V226">
            <v>1.3223684210526323</v>
          </cell>
          <cell r="W226">
            <v>7.0229804161566731</v>
          </cell>
          <cell r="X226">
            <v>1.1046511627906981</v>
          </cell>
        </row>
        <row r="227">
          <cell r="A227">
            <v>163</v>
          </cell>
          <cell r="B227" t="str">
            <v>Mt Piper - Marulan 500 kV</v>
          </cell>
          <cell r="C227">
            <v>1</v>
          </cell>
          <cell r="D227">
            <v>40148</v>
          </cell>
          <cell r="E227">
            <v>35</v>
          </cell>
          <cell r="F227">
            <v>3</v>
          </cell>
          <cell r="G227">
            <v>38948</v>
          </cell>
          <cell r="H227">
            <v>5</v>
          </cell>
          <cell r="I227" t="str">
            <v>500/330kV Greenfield</v>
          </cell>
          <cell r="J227">
            <v>40</v>
          </cell>
          <cell r="L227" t="str">
            <v>6.5.6,34</v>
          </cell>
          <cell r="M227" t="str">
            <v>Poss</v>
          </cell>
          <cell r="N227" t="str">
            <v>Future</v>
          </cell>
          <cell r="O227" t="str">
            <v>Mt Piper 500kV Switchyard Stage 2- Contract</v>
          </cell>
          <cell r="P227" t="str">
            <v>500SS</v>
          </cell>
          <cell r="Q227" t="str">
            <v>Central</v>
          </cell>
          <cell r="R227">
            <v>15</v>
          </cell>
          <cell r="U227">
            <v>0.82499999999999996</v>
          </cell>
          <cell r="V227">
            <v>1.9835526315789482</v>
          </cell>
          <cell r="W227">
            <v>10.534470624235011</v>
          </cell>
          <cell r="X227">
            <v>1.6569767441860472</v>
          </cell>
        </row>
        <row r="228">
          <cell r="A228">
            <v>164</v>
          </cell>
          <cell r="B228" t="str">
            <v>Mt Piper - Marulan 500 kV</v>
          </cell>
          <cell r="C228">
            <v>1</v>
          </cell>
          <cell r="D228">
            <v>40148</v>
          </cell>
          <cell r="E228">
            <v>35</v>
          </cell>
          <cell r="F228">
            <v>3</v>
          </cell>
          <cell r="G228">
            <v>38948</v>
          </cell>
          <cell r="H228">
            <v>5</v>
          </cell>
          <cell r="I228" t="str">
            <v>500/330kV Greenfield</v>
          </cell>
          <cell r="J228">
            <v>40</v>
          </cell>
          <cell r="L228" t="str">
            <v>6.5.6,34</v>
          </cell>
          <cell r="M228" t="str">
            <v>Poss</v>
          </cell>
          <cell r="N228" t="str">
            <v>Future</v>
          </cell>
          <cell r="O228" t="str">
            <v>Mt Piper- Marulan line works - Contact</v>
          </cell>
          <cell r="P228" t="str">
            <v>TL REF</v>
          </cell>
          <cell r="Q228" t="str">
            <v>Central</v>
          </cell>
          <cell r="R228">
            <v>2</v>
          </cell>
          <cell r="U228">
            <v>0.11</v>
          </cell>
          <cell r="V228">
            <v>0.26447368421052642</v>
          </cell>
          <cell r="W228">
            <v>1.4045960832313347</v>
          </cell>
          <cell r="X228">
            <v>0.22093023255813962</v>
          </cell>
        </row>
        <row r="229">
          <cell r="A229">
            <v>165</v>
          </cell>
          <cell r="B229" t="str">
            <v>Newcastle and Lower North Coast Supply - Possible</v>
          </cell>
          <cell r="C229">
            <v>1</v>
          </cell>
          <cell r="D229">
            <v>42339</v>
          </cell>
          <cell r="E229">
            <v>39</v>
          </cell>
          <cell r="F229">
            <v>1</v>
          </cell>
          <cell r="G229">
            <v>40539</v>
          </cell>
          <cell r="H229">
            <v>1</v>
          </cell>
          <cell r="I229" t="str">
            <v>EHV TL -EIS</v>
          </cell>
          <cell r="J229">
            <v>60</v>
          </cell>
          <cell r="L229" t="str">
            <v>6.5.7</v>
          </cell>
          <cell r="M229" t="str">
            <v>Poss</v>
          </cell>
          <cell r="N229" t="str">
            <v>Planning</v>
          </cell>
          <cell r="O229" t="str">
            <v>Richmond Vale-Bayswater 500kV Line - Contract</v>
          </cell>
          <cell r="P229" t="str">
            <v>TL EIS</v>
          </cell>
          <cell r="Q229" t="str">
            <v>Northern</v>
          </cell>
          <cell r="R229">
            <v>120</v>
          </cell>
          <cell r="Y229">
            <v>1.1200000000000001</v>
          </cell>
          <cell r="Z229">
            <v>4.96</v>
          </cell>
          <cell r="AA229">
            <v>4.046451612903228</v>
          </cell>
          <cell r="AB229">
            <v>11.148387096774192</v>
          </cell>
          <cell r="AC229">
            <v>96.82772539288672</v>
          </cell>
          <cell r="AD229">
            <v>1.8974358974358982</v>
          </cell>
        </row>
        <row r="230">
          <cell r="A230">
            <v>166</v>
          </cell>
          <cell r="B230" t="str">
            <v>Newcastle and Lower North Coast Supply - Possible</v>
          </cell>
          <cell r="C230">
            <v>1</v>
          </cell>
          <cell r="D230">
            <v>42339</v>
          </cell>
          <cell r="E230">
            <v>39</v>
          </cell>
          <cell r="F230">
            <v>1</v>
          </cell>
          <cell r="G230">
            <v>40539</v>
          </cell>
          <cell r="H230">
            <v>1</v>
          </cell>
          <cell r="I230" t="str">
            <v>EHV TL -EIS</v>
          </cell>
          <cell r="J230">
            <v>60</v>
          </cell>
          <cell r="L230" t="str">
            <v>6.5.7</v>
          </cell>
          <cell r="M230" t="str">
            <v>Poss</v>
          </cell>
          <cell r="N230" t="str">
            <v>Planning</v>
          </cell>
          <cell r="O230" t="str">
            <v>Richmond Vale 330kV Line Alterations - Contract</v>
          </cell>
          <cell r="P230" t="str">
            <v>TL REF</v>
          </cell>
          <cell r="Q230" t="str">
            <v>Northern</v>
          </cell>
          <cell r="R230">
            <v>20</v>
          </cell>
          <cell r="Y230">
            <v>0.1866666666666667</v>
          </cell>
          <cell r="Z230">
            <v>0.82666666666666688</v>
          </cell>
          <cell r="AA230">
            <v>0.67440860215053788</v>
          </cell>
          <cell r="AB230">
            <v>1.8580645161290319</v>
          </cell>
          <cell r="AC230">
            <v>16.137954232147781</v>
          </cell>
          <cell r="AD230">
            <v>0.31623931623931634</v>
          </cell>
        </row>
        <row r="231">
          <cell r="A231">
            <v>167</v>
          </cell>
          <cell r="B231" t="str">
            <v>Newcastle and Lower North Coast Supply - Possible</v>
          </cell>
          <cell r="C231">
            <v>1</v>
          </cell>
          <cell r="D231">
            <v>42339</v>
          </cell>
          <cell r="E231">
            <v>39</v>
          </cell>
          <cell r="F231">
            <v>3</v>
          </cell>
          <cell r="G231">
            <v>41259</v>
          </cell>
          <cell r="H231">
            <v>6</v>
          </cell>
          <cell r="I231" t="str">
            <v>330/132kV Greenfield</v>
          </cell>
          <cell r="J231">
            <v>36</v>
          </cell>
          <cell r="L231" t="str">
            <v>6.5.7</v>
          </cell>
          <cell r="M231" t="str">
            <v>Poss</v>
          </cell>
          <cell r="N231" t="str">
            <v>Planning</v>
          </cell>
          <cell r="O231" t="str">
            <v>Richmond Vale 330kV SS - Contract</v>
          </cell>
          <cell r="P231" t="str">
            <v>330SS</v>
          </cell>
          <cell r="Q231" t="str">
            <v>Northern</v>
          </cell>
          <cell r="R231">
            <v>28</v>
          </cell>
          <cell r="AA231">
            <v>0.87111111111111117</v>
          </cell>
          <cell r="AB231">
            <v>2.5443478260869576</v>
          </cell>
          <cell r="AC231">
            <v>21.362451510563126</v>
          </cell>
          <cell r="AD231">
            <v>3.2220895522388071</v>
          </cell>
        </row>
        <row r="232">
          <cell r="A232">
            <v>168</v>
          </cell>
          <cell r="B232" t="str">
            <v>Newcastle and Lower North Coast Supply - Possible</v>
          </cell>
          <cell r="C232">
            <v>1</v>
          </cell>
          <cell r="D232">
            <v>42339</v>
          </cell>
          <cell r="E232">
            <v>39</v>
          </cell>
          <cell r="F232">
            <v>3</v>
          </cell>
          <cell r="G232">
            <v>41619</v>
          </cell>
          <cell r="H232">
            <v>9</v>
          </cell>
          <cell r="I232" t="str">
            <v>330/132kV Aug</v>
          </cell>
          <cell r="J232">
            <v>24</v>
          </cell>
          <cell r="L232" t="str">
            <v>6.5.7</v>
          </cell>
          <cell r="M232" t="str">
            <v>Poss</v>
          </cell>
          <cell r="N232" t="str">
            <v>Planning</v>
          </cell>
          <cell r="O232" t="str">
            <v>Bayswater 330kV SS Augmentations - Contract</v>
          </cell>
          <cell r="P232" t="str">
            <v>330SS</v>
          </cell>
          <cell r="Q232" t="str">
            <v>Northern</v>
          </cell>
          <cell r="R232">
            <v>4</v>
          </cell>
          <cell r="AB232">
            <v>0.23333333333333339</v>
          </cell>
          <cell r="AC232">
            <v>3.0412935323383086</v>
          </cell>
          <cell r="AD232">
            <v>0.72537313432835804</v>
          </cell>
        </row>
        <row r="233">
          <cell r="A233">
            <v>169</v>
          </cell>
          <cell r="B233" t="str">
            <v>NSW - Victoria Interconnection - Series Capacitors</v>
          </cell>
          <cell r="C233">
            <v>1</v>
          </cell>
          <cell r="D233">
            <v>41061</v>
          </cell>
          <cell r="E233">
            <v>40</v>
          </cell>
          <cell r="F233">
            <v>3</v>
          </cell>
          <cell r="G233">
            <v>39981</v>
          </cell>
          <cell r="H233">
            <v>6</v>
          </cell>
          <cell r="I233" t="str">
            <v>330/132kV Greenfield</v>
          </cell>
          <cell r="J233">
            <v>36</v>
          </cell>
          <cell r="L233" t="str">
            <v>6.5.32</v>
          </cell>
          <cell r="M233" t="str">
            <v>Poss</v>
          </cell>
          <cell r="N233" t="str">
            <v>Planning</v>
          </cell>
          <cell r="O233" t="str">
            <v>Series Capacitors at Wagga 330kV - Contract</v>
          </cell>
          <cell r="P233" t="str">
            <v>330CAP</v>
          </cell>
          <cell r="Q233" t="str">
            <v>Southern</v>
          </cell>
          <cell r="R233">
            <v>18</v>
          </cell>
          <cell r="W233">
            <v>0.02</v>
          </cell>
          <cell r="X233">
            <v>1.28</v>
          </cell>
          <cell r="Y233">
            <v>8.0173913043478251</v>
          </cell>
          <cell r="Z233">
            <v>8.6826086956521724</v>
          </cell>
        </row>
        <row r="234">
          <cell r="A234">
            <v>170</v>
          </cell>
          <cell r="B234" t="str">
            <v>NSW - Victoria Interconnection - Series Capacitors</v>
          </cell>
          <cell r="C234">
            <v>1</v>
          </cell>
          <cell r="D234">
            <v>41061</v>
          </cell>
          <cell r="E234">
            <v>40</v>
          </cell>
          <cell r="F234">
            <v>3</v>
          </cell>
          <cell r="G234">
            <v>39981</v>
          </cell>
          <cell r="H234">
            <v>6</v>
          </cell>
          <cell r="I234" t="str">
            <v>330/132kV Greenfield</v>
          </cell>
          <cell r="J234">
            <v>36</v>
          </cell>
          <cell r="L234" t="str">
            <v>6.5.32</v>
          </cell>
          <cell r="M234" t="str">
            <v>Poss</v>
          </cell>
          <cell r="N234" t="str">
            <v>Planning</v>
          </cell>
          <cell r="O234" t="str">
            <v>Series Capacitors at Jindera 330kV - Contract</v>
          </cell>
          <cell r="P234" t="str">
            <v>330CAP</v>
          </cell>
          <cell r="Q234" t="str">
            <v>Southern</v>
          </cell>
          <cell r="R234">
            <v>18</v>
          </cell>
          <cell r="W234">
            <v>0.02</v>
          </cell>
          <cell r="X234">
            <v>1.28</v>
          </cell>
          <cell r="Y234">
            <v>8.0173913043478251</v>
          </cell>
          <cell r="Z234">
            <v>8.6826086956521724</v>
          </cell>
        </row>
        <row r="235">
          <cell r="A235">
            <v>171</v>
          </cell>
          <cell r="B235" t="str">
            <v>NSW - Victoria Interconnection - Series Capacitors</v>
          </cell>
          <cell r="C235">
            <v>1</v>
          </cell>
          <cell r="D235">
            <v>41061</v>
          </cell>
          <cell r="E235">
            <v>40</v>
          </cell>
          <cell r="F235">
            <v>3</v>
          </cell>
          <cell r="G235">
            <v>40341</v>
          </cell>
          <cell r="H235">
            <v>9</v>
          </cell>
          <cell r="I235" t="str">
            <v>330/132kV Aug</v>
          </cell>
          <cell r="J235">
            <v>24</v>
          </cell>
          <cell r="L235" t="str">
            <v>6.5.32</v>
          </cell>
          <cell r="M235" t="str">
            <v>Poss</v>
          </cell>
          <cell r="N235" t="str">
            <v>Planning</v>
          </cell>
          <cell r="O235" t="str">
            <v>Wagga 330kV S/S Augmentations - Contract</v>
          </cell>
          <cell r="P235" t="str">
            <v>330SS</v>
          </cell>
          <cell r="Q235" t="str">
            <v>Southern</v>
          </cell>
          <cell r="R235">
            <v>2</v>
          </cell>
          <cell r="X235">
            <v>4.7619047619047623E-3</v>
          </cell>
          <cell r="Y235">
            <v>0.2764880952380952</v>
          </cell>
          <cell r="Z235">
            <v>1.71875</v>
          </cell>
        </row>
        <row r="236">
          <cell r="A236">
            <v>172</v>
          </cell>
          <cell r="B236" t="str">
            <v>NSW - Victoria Interconnection - Series Capacitors</v>
          </cell>
          <cell r="C236">
            <v>1</v>
          </cell>
          <cell r="D236">
            <v>41061</v>
          </cell>
          <cell r="E236">
            <v>40</v>
          </cell>
          <cell r="F236">
            <v>3</v>
          </cell>
          <cell r="G236">
            <v>40341</v>
          </cell>
          <cell r="H236">
            <v>9</v>
          </cell>
          <cell r="I236" t="str">
            <v>330/132kV Aug</v>
          </cell>
          <cell r="J236">
            <v>24</v>
          </cell>
          <cell r="L236" t="str">
            <v>6.5.32</v>
          </cell>
          <cell r="M236" t="str">
            <v>Poss</v>
          </cell>
          <cell r="N236" t="str">
            <v>Planning</v>
          </cell>
          <cell r="O236" t="str">
            <v>Jindera 330kV SS Augmentations - Contract</v>
          </cell>
          <cell r="P236" t="str">
            <v>330SS</v>
          </cell>
          <cell r="Q236" t="str">
            <v>Southern</v>
          </cell>
          <cell r="R236">
            <v>2</v>
          </cell>
          <cell r="X236">
            <v>4.7619047619047623E-3</v>
          </cell>
          <cell r="Y236">
            <v>0.2764880952380952</v>
          </cell>
          <cell r="Z236">
            <v>1.71875</v>
          </cell>
        </row>
        <row r="237">
          <cell r="A237">
            <v>173</v>
          </cell>
          <cell r="B237" t="str">
            <v>South West NSW &amp; Possible VIC I/C - 330 kV Line</v>
          </cell>
          <cell r="C237">
            <v>1</v>
          </cell>
          <cell r="D237">
            <v>41244</v>
          </cell>
          <cell r="E237">
            <v>50</v>
          </cell>
          <cell r="F237">
            <v>1</v>
          </cell>
          <cell r="G237">
            <v>39444</v>
          </cell>
          <cell r="H237">
            <v>1</v>
          </cell>
          <cell r="I237" t="str">
            <v>EHV TL -EIS</v>
          </cell>
          <cell r="J237">
            <v>60</v>
          </cell>
          <cell r="L237" t="str">
            <v>6.5.28</v>
          </cell>
          <cell r="M237" t="str">
            <v>Poss</v>
          </cell>
          <cell r="N237" t="str">
            <v>Future</v>
          </cell>
          <cell r="O237" t="str">
            <v>Wagga - Finley 330kV TL (184km) - Contract</v>
          </cell>
          <cell r="P237" t="str">
            <v>TL EIS</v>
          </cell>
          <cell r="Q237" t="str">
            <v>Southern</v>
          </cell>
          <cell r="R237">
            <v>125</v>
          </cell>
          <cell r="V237">
            <v>1.1666666666666667</v>
          </cell>
          <cell r="W237">
            <v>5.1666666666666661</v>
          </cell>
          <cell r="X237">
            <v>4.2150537634408618</v>
          </cell>
          <cell r="Y237">
            <v>11.61290322580645</v>
          </cell>
          <cell r="Z237">
            <v>100.86221395092365</v>
          </cell>
          <cell r="AA237">
            <v>1.9764957264957275</v>
          </cell>
        </row>
        <row r="238">
          <cell r="A238">
            <v>174</v>
          </cell>
          <cell r="B238" t="str">
            <v>South West NSW &amp; Possible VIC I/C - 330 kV Line</v>
          </cell>
          <cell r="C238">
            <v>1</v>
          </cell>
          <cell r="D238">
            <v>40878</v>
          </cell>
          <cell r="E238">
            <v>50</v>
          </cell>
          <cell r="F238">
            <v>3</v>
          </cell>
          <cell r="G238">
            <v>39798</v>
          </cell>
          <cell r="H238">
            <v>6</v>
          </cell>
          <cell r="I238" t="str">
            <v>330/132kV Greenfield</v>
          </cell>
          <cell r="J238">
            <v>36</v>
          </cell>
          <cell r="L238" t="str">
            <v>6.5.28</v>
          </cell>
          <cell r="M238" t="str">
            <v>Poss</v>
          </cell>
          <cell r="N238" t="str">
            <v>Future</v>
          </cell>
          <cell r="O238" t="str">
            <v>Finley 330/132kV Substation - Contract</v>
          </cell>
          <cell r="P238" t="str">
            <v>330SS</v>
          </cell>
          <cell r="Q238" t="str">
            <v>Southern</v>
          </cell>
          <cell r="R238">
            <v>18</v>
          </cell>
          <cell r="W238">
            <v>0.56000000000000005</v>
          </cell>
          <cell r="X238">
            <v>1.6356521739130443</v>
          </cell>
          <cell r="Y238">
            <v>13.733004542504867</v>
          </cell>
          <cell r="Z238">
            <v>2.07134328358209</v>
          </cell>
        </row>
        <row r="239">
          <cell r="A239">
            <v>175</v>
          </cell>
          <cell r="B239" t="str">
            <v>South West NSW &amp; Possible VIC I/C - 330 kV Line</v>
          </cell>
          <cell r="C239">
            <v>1</v>
          </cell>
          <cell r="D239">
            <v>40878</v>
          </cell>
          <cell r="E239">
            <v>50</v>
          </cell>
          <cell r="F239">
            <v>3</v>
          </cell>
          <cell r="G239">
            <v>40158</v>
          </cell>
          <cell r="H239">
            <v>9</v>
          </cell>
          <cell r="I239" t="str">
            <v>330/132kV Aug</v>
          </cell>
          <cell r="J239">
            <v>24</v>
          </cell>
          <cell r="L239" t="str">
            <v>6.5.28</v>
          </cell>
          <cell r="M239" t="str">
            <v>Poss</v>
          </cell>
          <cell r="N239" t="str">
            <v>Future</v>
          </cell>
          <cell r="O239" t="str">
            <v>Wagga 330kV Switchbay - Contract</v>
          </cell>
          <cell r="P239" t="str">
            <v>330SS</v>
          </cell>
          <cell r="Q239" t="str">
            <v>Southern</v>
          </cell>
          <cell r="R239">
            <v>1</v>
          </cell>
          <cell r="X239">
            <v>5.8333333333333348E-2</v>
          </cell>
          <cell r="Y239">
            <v>0.76032338308457714</v>
          </cell>
          <cell r="Z239">
            <v>0.18134328358208951</v>
          </cell>
        </row>
        <row r="240">
          <cell r="A240">
            <v>176</v>
          </cell>
          <cell r="B240" t="str">
            <v>Yass - Wagga 330 kV DC Line Development</v>
          </cell>
          <cell r="C240">
            <v>1</v>
          </cell>
          <cell r="D240">
            <v>41244</v>
          </cell>
          <cell r="E240">
            <v>67</v>
          </cell>
          <cell r="F240">
            <v>1</v>
          </cell>
          <cell r="G240">
            <v>39444</v>
          </cell>
          <cell r="H240">
            <v>1</v>
          </cell>
          <cell r="I240" t="str">
            <v>EHV TL -EIS</v>
          </cell>
          <cell r="J240">
            <v>60</v>
          </cell>
          <cell r="L240" t="str">
            <v>6.4.2</v>
          </cell>
          <cell r="M240" t="str">
            <v>Poss</v>
          </cell>
          <cell r="N240" t="str">
            <v>Proposed</v>
          </cell>
          <cell r="O240" t="str">
            <v>Yass Wagga 330kVTL (Double Circuit ) - Contract</v>
          </cell>
          <cell r="P240" t="str">
            <v>TL EIS</v>
          </cell>
          <cell r="Q240" t="str">
            <v>Southern</v>
          </cell>
          <cell r="R240">
            <v>120</v>
          </cell>
          <cell r="V240">
            <v>1.1200000000000001</v>
          </cell>
          <cell r="W240">
            <v>4.96</v>
          </cell>
          <cell r="X240">
            <v>4.046451612903228</v>
          </cell>
          <cell r="Y240">
            <v>11.148387096774192</v>
          </cell>
          <cell r="Z240">
            <v>96.82772539288672</v>
          </cell>
          <cell r="AA240">
            <v>1.8974358974358982</v>
          </cell>
        </row>
        <row r="241">
          <cell r="A241">
            <v>177</v>
          </cell>
          <cell r="B241" t="str">
            <v>Yass - Wagga 330 kV DC Line Development</v>
          </cell>
          <cell r="C241">
            <v>1</v>
          </cell>
          <cell r="D241">
            <v>41244</v>
          </cell>
          <cell r="E241">
            <v>67</v>
          </cell>
          <cell r="F241">
            <v>3</v>
          </cell>
          <cell r="G241">
            <v>40524</v>
          </cell>
          <cell r="H241">
            <v>9</v>
          </cell>
          <cell r="I241" t="str">
            <v>330/132kV Aug</v>
          </cell>
          <cell r="J241">
            <v>24</v>
          </cell>
          <cell r="L241" t="str">
            <v>6.4.2</v>
          </cell>
          <cell r="M241" t="str">
            <v>Poss</v>
          </cell>
          <cell r="N241" t="str">
            <v>Proposed</v>
          </cell>
          <cell r="O241" t="str">
            <v>Yass 330kV Substation Aug - Contract</v>
          </cell>
          <cell r="P241" t="str">
            <v>330SS</v>
          </cell>
          <cell r="Q241" t="str">
            <v>Southern</v>
          </cell>
          <cell r="R241">
            <v>3</v>
          </cell>
          <cell r="Y241">
            <v>0.17499999999999999</v>
          </cell>
          <cell r="Z241">
            <v>2.2809701492537315</v>
          </cell>
          <cell r="AA241">
            <v>0.54402985074626864</v>
          </cell>
        </row>
        <row r="242">
          <cell r="A242">
            <v>178</v>
          </cell>
          <cell r="B242" t="str">
            <v>Yass - Wagga 330 kV DC Line Development</v>
          </cell>
          <cell r="C242">
            <v>1</v>
          </cell>
          <cell r="D242">
            <v>41244</v>
          </cell>
          <cell r="E242">
            <v>67</v>
          </cell>
          <cell r="F242">
            <v>3</v>
          </cell>
          <cell r="G242">
            <v>40524</v>
          </cell>
          <cell r="H242">
            <v>9</v>
          </cell>
          <cell r="I242" t="str">
            <v>330/132kV Aug</v>
          </cell>
          <cell r="J242">
            <v>24</v>
          </cell>
          <cell r="L242" t="str">
            <v>6.4.2</v>
          </cell>
          <cell r="M242" t="str">
            <v>Poss</v>
          </cell>
          <cell r="N242" t="str">
            <v>Proposed</v>
          </cell>
          <cell r="O242" t="str">
            <v>Wagga 330kV Substation Aug - Contract</v>
          </cell>
          <cell r="P242" t="str">
            <v>330SS</v>
          </cell>
          <cell r="Q242" t="str">
            <v>Southern</v>
          </cell>
          <cell r="R242">
            <v>3</v>
          </cell>
          <cell r="Y242">
            <v>0.17499999999999999</v>
          </cell>
          <cell r="Z242">
            <v>2.2809701492537315</v>
          </cell>
          <cell r="AA242">
            <v>0.54402985074626864</v>
          </cell>
        </row>
        <row r="243">
          <cell r="A243">
            <v>179</v>
          </cell>
          <cell r="B243" t="str">
            <v>Yass - Wagga 330 kV SC Line Development</v>
          </cell>
          <cell r="C243">
            <v>1</v>
          </cell>
          <cell r="D243">
            <v>41244</v>
          </cell>
          <cell r="E243">
            <v>67</v>
          </cell>
          <cell r="F243">
            <v>1</v>
          </cell>
          <cell r="G243">
            <v>39444</v>
          </cell>
          <cell r="H243">
            <v>1</v>
          </cell>
          <cell r="I243" t="str">
            <v>EHV TL -EIS</v>
          </cell>
          <cell r="J243">
            <v>60</v>
          </cell>
          <cell r="L243" t="str">
            <v>6.4.2</v>
          </cell>
          <cell r="M243" t="str">
            <v>Poss</v>
          </cell>
          <cell r="N243" t="str">
            <v>Proposed</v>
          </cell>
          <cell r="O243" t="str">
            <v>Yass Wagga 330kVTL (Single Circuit ) - Contract</v>
          </cell>
          <cell r="P243" t="str">
            <v>TL EIS</v>
          </cell>
          <cell r="Q243" t="str">
            <v>Southern</v>
          </cell>
          <cell r="R243">
            <v>85</v>
          </cell>
          <cell r="V243">
            <v>0.79333333333333345</v>
          </cell>
          <cell r="W243">
            <v>3.5133333333333336</v>
          </cell>
          <cell r="X243">
            <v>2.8662365591397858</v>
          </cell>
          <cell r="Y243">
            <v>7.8967741935483859</v>
          </cell>
          <cell r="Z243">
            <v>68.586305486628078</v>
          </cell>
          <cell r="AA243">
            <v>1.3440170940170943</v>
          </cell>
        </row>
        <row r="244">
          <cell r="A244">
            <v>180</v>
          </cell>
          <cell r="B244" t="str">
            <v>Yass - Wagga 330 kV SC Line Development</v>
          </cell>
          <cell r="C244">
            <v>1</v>
          </cell>
          <cell r="D244">
            <v>41244</v>
          </cell>
          <cell r="E244">
            <v>67</v>
          </cell>
          <cell r="F244">
            <v>3</v>
          </cell>
          <cell r="G244">
            <v>40524</v>
          </cell>
          <cell r="H244">
            <v>9</v>
          </cell>
          <cell r="I244" t="str">
            <v>330/132kV Aug</v>
          </cell>
          <cell r="J244">
            <v>24</v>
          </cell>
          <cell r="L244" t="str">
            <v>6.4.2</v>
          </cell>
          <cell r="M244" t="str">
            <v>Poss</v>
          </cell>
          <cell r="N244" t="str">
            <v>Proposed</v>
          </cell>
          <cell r="O244" t="str">
            <v>Yass 330kV Substation Aug - Contract</v>
          </cell>
          <cell r="P244" t="str">
            <v>330SS</v>
          </cell>
          <cell r="Q244" t="str">
            <v>Southern</v>
          </cell>
          <cell r="R244">
            <v>3</v>
          </cell>
          <cell r="Y244">
            <v>0.17499999999999999</v>
          </cell>
          <cell r="Z244">
            <v>2.2809701492537315</v>
          </cell>
          <cell r="AA244">
            <v>0.54402985074626864</v>
          </cell>
        </row>
        <row r="245">
          <cell r="A245">
            <v>181</v>
          </cell>
          <cell r="B245" t="str">
            <v>Yass - Wagga 330 kV SC Line Development</v>
          </cell>
          <cell r="C245">
            <v>1</v>
          </cell>
          <cell r="D245">
            <v>41244</v>
          </cell>
          <cell r="E245">
            <v>67</v>
          </cell>
          <cell r="F245">
            <v>3</v>
          </cell>
          <cell r="G245">
            <v>40524</v>
          </cell>
          <cell r="H245">
            <v>9</v>
          </cell>
          <cell r="I245" t="str">
            <v>330/132kV Aug</v>
          </cell>
          <cell r="J245">
            <v>24</v>
          </cell>
          <cell r="L245" t="str">
            <v>6.4.2</v>
          </cell>
          <cell r="M245" t="str">
            <v>Poss</v>
          </cell>
          <cell r="N245" t="str">
            <v>Proposed</v>
          </cell>
          <cell r="O245" t="str">
            <v>Wagga 330kV Substation Aug - Contract</v>
          </cell>
          <cell r="P245" t="str">
            <v>330SS</v>
          </cell>
          <cell r="Q245" t="str">
            <v>Southern</v>
          </cell>
          <cell r="R245">
            <v>3</v>
          </cell>
          <cell r="Y245">
            <v>0.17499999999999999</v>
          </cell>
          <cell r="Z245">
            <v>2.2809701492537315</v>
          </cell>
          <cell r="AA245">
            <v>0.54402985074626864</v>
          </cell>
        </row>
        <row r="246">
          <cell r="A246">
            <v>182</v>
          </cell>
          <cell r="B246" t="str">
            <v>Southern Close of 500kV Ring</v>
          </cell>
          <cell r="C246">
            <v>1</v>
          </cell>
          <cell r="D246">
            <v>41974</v>
          </cell>
          <cell r="E246">
            <v>68</v>
          </cell>
          <cell r="F246">
            <v>1</v>
          </cell>
          <cell r="G246">
            <v>40174</v>
          </cell>
          <cell r="H246">
            <v>1</v>
          </cell>
          <cell r="I246" t="str">
            <v>EHV TL -EIS</v>
          </cell>
          <cell r="J246">
            <v>60</v>
          </cell>
          <cell r="N246" t="str">
            <v>Proposed</v>
          </cell>
          <cell r="O246" t="str">
            <v>Marulan to Kemps Creek 500kV (ex 39 &amp; 14 lines) (xxkm)</v>
          </cell>
          <cell r="P246" t="str">
            <v>TL EIS</v>
          </cell>
          <cell r="Q246" t="str">
            <v>Southern</v>
          </cell>
          <cell r="R246">
            <v>150</v>
          </cell>
          <cell r="X246">
            <v>1.4</v>
          </cell>
          <cell r="Y246">
            <v>6.2</v>
          </cell>
          <cell r="Z246">
            <v>5.0580645161290354</v>
          </cell>
          <cell r="AA246">
            <v>13.935483870967742</v>
          </cell>
          <cell r="AB246">
            <v>121.03465674110836</v>
          </cell>
          <cell r="AC246">
            <v>2.3717948717948727</v>
          </cell>
        </row>
        <row r="247">
          <cell r="A247">
            <v>183</v>
          </cell>
          <cell r="B247" t="str">
            <v>Southern Close of 500kV Ring</v>
          </cell>
          <cell r="C247">
            <v>1</v>
          </cell>
          <cell r="D247">
            <v>41609</v>
          </cell>
          <cell r="E247">
            <v>68</v>
          </cell>
          <cell r="F247">
            <v>3</v>
          </cell>
          <cell r="G247">
            <v>40769</v>
          </cell>
          <cell r="H247">
            <v>8</v>
          </cell>
          <cell r="I247" t="str">
            <v>500/330kV Aug</v>
          </cell>
          <cell r="J247">
            <v>28</v>
          </cell>
          <cell r="N247" t="str">
            <v>Proposed</v>
          </cell>
          <cell r="O247" t="str">
            <v>Kemps Creek 500kV Augmentation</v>
          </cell>
          <cell r="P247" t="str">
            <v>500SS</v>
          </cell>
          <cell r="Q247" t="str">
            <v>Central</v>
          </cell>
          <cell r="R247">
            <v>25</v>
          </cell>
          <cell r="Z247">
            <v>1.9642857142857142</v>
          </cell>
          <cell r="AA247">
            <v>19.294160231660232</v>
          </cell>
          <cell r="AB247">
            <v>3.7415540540540544</v>
          </cell>
        </row>
        <row r="248">
          <cell r="A248">
            <v>184</v>
          </cell>
          <cell r="B248" t="str">
            <v>Southern Close of 500kV Ring</v>
          </cell>
          <cell r="C248">
            <v>1</v>
          </cell>
          <cell r="D248">
            <v>41609</v>
          </cell>
          <cell r="E248">
            <v>68</v>
          </cell>
          <cell r="F248">
            <v>3</v>
          </cell>
          <cell r="G248">
            <v>40769</v>
          </cell>
          <cell r="H248">
            <v>8</v>
          </cell>
          <cell r="I248" t="str">
            <v>500/330kV Aug</v>
          </cell>
          <cell r="J248">
            <v>28</v>
          </cell>
          <cell r="N248" t="str">
            <v>Proposed</v>
          </cell>
          <cell r="O248" t="str">
            <v>Bannaby 500kV Augmentation</v>
          </cell>
          <cell r="P248" t="str">
            <v>500SS</v>
          </cell>
          <cell r="Q248" t="str">
            <v>Southern</v>
          </cell>
          <cell r="R248">
            <v>25</v>
          </cell>
          <cell r="Z248">
            <v>1.9642857142857142</v>
          </cell>
          <cell r="AA248">
            <v>19.294160231660232</v>
          </cell>
          <cell r="AB248">
            <v>3.7415540540540544</v>
          </cell>
        </row>
        <row r="249">
          <cell r="A249">
            <v>185</v>
          </cell>
          <cell r="B249" t="str">
            <v>Northern Close of 500kV Ring</v>
          </cell>
          <cell r="C249">
            <v>1</v>
          </cell>
          <cell r="D249">
            <v>43435</v>
          </cell>
          <cell r="E249">
            <v>69</v>
          </cell>
          <cell r="F249">
            <v>1</v>
          </cell>
          <cell r="G249">
            <v>41635</v>
          </cell>
          <cell r="H249">
            <v>1</v>
          </cell>
          <cell r="I249" t="str">
            <v>EHV TL -EIS</v>
          </cell>
          <cell r="J249">
            <v>60</v>
          </cell>
          <cell r="N249" t="str">
            <v>Proposed</v>
          </cell>
          <cell r="O249" t="str">
            <v>Richmond Vale-Eraring 500kV Line</v>
          </cell>
          <cell r="P249" t="str">
            <v>TL EIS</v>
          </cell>
          <cell r="Q249" t="str">
            <v>Northern</v>
          </cell>
          <cell r="R249">
            <v>60</v>
          </cell>
          <cell r="AB249">
            <v>0.56000000000000005</v>
          </cell>
          <cell r="AC249">
            <v>2.48</v>
          </cell>
          <cell r="AD249">
            <v>2.023225806451614</v>
          </cell>
          <cell r="AE249">
            <v>5.5741935483870959</v>
          </cell>
          <cell r="AF249">
            <v>48.41386269644336</v>
          </cell>
          <cell r="AG249">
            <v>0.94871794871794912</v>
          </cell>
        </row>
        <row r="250">
          <cell r="A250">
            <v>186</v>
          </cell>
          <cell r="B250" t="str">
            <v>Northern Close of 500kV Ring</v>
          </cell>
          <cell r="C250">
            <v>1</v>
          </cell>
          <cell r="D250">
            <v>43435</v>
          </cell>
          <cell r="E250">
            <v>69</v>
          </cell>
          <cell r="F250">
            <v>3</v>
          </cell>
          <cell r="G250">
            <v>42595</v>
          </cell>
          <cell r="H250">
            <v>8</v>
          </cell>
          <cell r="I250" t="str">
            <v>500/330kV Aug</v>
          </cell>
          <cell r="J250">
            <v>28</v>
          </cell>
          <cell r="N250" t="str">
            <v>Proposed</v>
          </cell>
          <cell r="O250" t="str">
            <v>Eraring 500kV Augmentation</v>
          </cell>
          <cell r="P250" t="str">
            <v>500SS</v>
          </cell>
          <cell r="Q250" t="str">
            <v>Northern</v>
          </cell>
          <cell r="R250">
            <v>25</v>
          </cell>
          <cell r="AE250">
            <v>1.9642857142857142</v>
          </cell>
          <cell r="AF250">
            <v>19.294160231660232</v>
          </cell>
          <cell r="AG250">
            <v>3.7415540540540544</v>
          </cell>
        </row>
        <row r="251">
          <cell r="A251">
            <v>187</v>
          </cell>
          <cell r="B251" t="str">
            <v>Northern Close of 500kV Ring</v>
          </cell>
          <cell r="C251">
            <v>1</v>
          </cell>
          <cell r="D251">
            <v>43435</v>
          </cell>
          <cell r="E251">
            <v>69</v>
          </cell>
          <cell r="F251">
            <v>3</v>
          </cell>
          <cell r="G251">
            <v>42595</v>
          </cell>
          <cell r="H251">
            <v>8</v>
          </cell>
          <cell r="I251" t="str">
            <v>500/330kV Aug</v>
          </cell>
          <cell r="J251">
            <v>28</v>
          </cell>
          <cell r="N251" t="str">
            <v>Proposed</v>
          </cell>
          <cell r="O251" t="str">
            <v>Eraring 500/330kV Tx Augmentation</v>
          </cell>
          <cell r="P251" t="str">
            <v>500SS</v>
          </cell>
          <cell r="Q251" t="str">
            <v>Northern</v>
          </cell>
          <cell r="R251">
            <v>25</v>
          </cell>
          <cell r="AE251">
            <v>1.9642857142857142</v>
          </cell>
          <cell r="AF251">
            <v>19.294160231660232</v>
          </cell>
          <cell r="AG251">
            <v>3.7415540540540544</v>
          </cell>
        </row>
        <row r="252">
          <cell r="A252">
            <v>188</v>
          </cell>
          <cell r="B252" t="str">
            <v>Northern Close of 500kV Ring</v>
          </cell>
          <cell r="C252">
            <v>1</v>
          </cell>
          <cell r="D252">
            <v>43435</v>
          </cell>
          <cell r="E252">
            <v>69</v>
          </cell>
          <cell r="F252">
            <v>3</v>
          </cell>
          <cell r="G252">
            <v>42595</v>
          </cell>
          <cell r="H252">
            <v>8</v>
          </cell>
          <cell r="I252" t="str">
            <v>500/330kV Aug</v>
          </cell>
          <cell r="J252">
            <v>28</v>
          </cell>
          <cell r="N252" t="str">
            <v>Proposed</v>
          </cell>
          <cell r="O252" t="str">
            <v>Richmond Vale 500kV Augmentation</v>
          </cell>
          <cell r="P252" t="str">
            <v>500SS</v>
          </cell>
          <cell r="Q252" t="str">
            <v>Northern</v>
          </cell>
          <cell r="R252">
            <v>25</v>
          </cell>
          <cell r="AE252">
            <v>1.9642857142857142</v>
          </cell>
          <cell r="AF252">
            <v>19.294160231660232</v>
          </cell>
          <cell r="AG252">
            <v>3.7415540540540544</v>
          </cell>
        </row>
        <row r="253">
          <cell r="A253">
            <v>189</v>
          </cell>
          <cell r="B253" t="str">
            <v>Flow control of NW System</v>
          </cell>
          <cell r="C253">
            <v>1</v>
          </cell>
          <cell r="D253">
            <v>41974</v>
          </cell>
          <cell r="E253">
            <v>70</v>
          </cell>
          <cell r="F253">
            <v>3</v>
          </cell>
          <cell r="G253">
            <v>40894</v>
          </cell>
          <cell r="H253">
            <v>6</v>
          </cell>
          <cell r="I253" t="str">
            <v>330/132kV Greenfield</v>
          </cell>
          <cell r="J253">
            <v>36</v>
          </cell>
          <cell r="N253" t="str">
            <v>Proposed</v>
          </cell>
          <cell r="O253" t="str">
            <v>Baywater-Sydney West 330kV Series Caps (2 off)</v>
          </cell>
          <cell r="P253" t="str">
            <v>SVC</v>
          </cell>
          <cell r="Q253" t="str">
            <v>Northern</v>
          </cell>
          <cell r="R253">
            <v>50</v>
          </cell>
          <cell r="Z253">
            <v>1.5555555555555558</v>
          </cell>
          <cell r="AA253">
            <v>4.5434782608695654</v>
          </cell>
          <cell r="AB253">
            <v>38.147234840291297</v>
          </cell>
          <cell r="AC253">
            <v>5.753731343283583</v>
          </cell>
        </row>
        <row r="254">
          <cell r="A254">
            <v>190</v>
          </cell>
          <cell r="B254" t="str">
            <v>Establish Mason Park SS</v>
          </cell>
          <cell r="C254">
            <v>1</v>
          </cell>
          <cell r="D254">
            <v>40513</v>
          </cell>
          <cell r="E254">
            <v>71</v>
          </cell>
          <cell r="F254">
            <v>3</v>
          </cell>
          <cell r="G254">
            <v>39433</v>
          </cell>
          <cell r="H254">
            <v>6</v>
          </cell>
          <cell r="I254" t="str">
            <v>330/132kV Greenfield</v>
          </cell>
          <cell r="J254">
            <v>36</v>
          </cell>
          <cell r="N254" t="str">
            <v>Proposed</v>
          </cell>
          <cell r="O254" t="str">
            <v>Establish Mason Park 330/132kV Substation</v>
          </cell>
          <cell r="P254" t="str">
            <v>330SS</v>
          </cell>
          <cell r="Q254" t="str">
            <v>Central</v>
          </cell>
          <cell r="R254">
            <v>60</v>
          </cell>
          <cell r="V254">
            <v>1.8666666666666667</v>
          </cell>
          <cell r="W254">
            <v>5.4521739130434801</v>
          </cell>
          <cell r="X254">
            <v>45.776681808349544</v>
          </cell>
          <cell r="Y254">
            <v>6.9044776119402993</v>
          </cell>
        </row>
        <row r="255">
          <cell r="A255">
            <v>191</v>
          </cell>
          <cell r="B255" t="str">
            <v>Establish Mason Park SS</v>
          </cell>
          <cell r="C255">
            <v>1</v>
          </cell>
          <cell r="D255">
            <v>40513</v>
          </cell>
          <cell r="E255">
            <v>71</v>
          </cell>
          <cell r="F255">
            <v>1</v>
          </cell>
          <cell r="G255">
            <v>38713</v>
          </cell>
          <cell r="H255">
            <v>1</v>
          </cell>
          <cell r="I255" t="str">
            <v>EHV TL -EIS</v>
          </cell>
          <cell r="J255">
            <v>60</v>
          </cell>
          <cell r="N255" t="str">
            <v>Proposed</v>
          </cell>
          <cell r="O255" t="str">
            <v>Second Holroyd-Mason Park 330kV Cable</v>
          </cell>
          <cell r="P255" t="str">
            <v>TL EIS</v>
          </cell>
          <cell r="Q255" t="str">
            <v>Central</v>
          </cell>
          <cell r="R255">
            <v>120</v>
          </cell>
          <cell r="T255">
            <v>1.1200000000000001</v>
          </cell>
          <cell r="U255">
            <v>4.96</v>
          </cell>
          <cell r="V255">
            <v>4.046451612903228</v>
          </cell>
          <cell r="W255">
            <v>11.148387096774192</v>
          </cell>
          <cell r="X255">
            <v>96.82772539288672</v>
          </cell>
          <cell r="Y255">
            <v>1.8974358974358982</v>
          </cell>
        </row>
        <row r="256">
          <cell r="A256">
            <v>192</v>
          </cell>
          <cell r="B256" t="str">
            <v>Establish Mason Park SS</v>
          </cell>
          <cell r="C256">
            <v>1</v>
          </cell>
          <cell r="D256">
            <v>40513</v>
          </cell>
          <cell r="E256">
            <v>71</v>
          </cell>
          <cell r="F256">
            <v>3</v>
          </cell>
          <cell r="G256">
            <v>39793</v>
          </cell>
          <cell r="H256">
            <v>9</v>
          </cell>
          <cell r="I256" t="str">
            <v>330/132kV Aug</v>
          </cell>
          <cell r="J256">
            <v>24</v>
          </cell>
          <cell r="N256" t="str">
            <v>Proposed</v>
          </cell>
          <cell r="O256" t="str">
            <v>Holroyd 330kV Augmentation</v>
          </cell>
          <cell r="P256" t="str">
            <v>330SS</v>
          </cell>
          <cell r="Q256" t="str">
            <v>Central</v>
          </cell>
          <cell r="R256">
            <v>20</v>
          </cell>
          <cell r="W256">
            <v>1.166666666666667</v>
          </cell>
          <cell r="X256">
            <v>15.206467661691544</v>
          </cell>
          <cell r="Y256">
            <v>3.6268656716417906</v>
          </cell>
        </row>
        <row r="257">
          <cell r="A257">
            <v>193</v>
          </cell>
          <cell r="B257" t="str">
            <v>Sydney Park 330/132kV Substation</v>
          </cell>
          <cell r="C257">
            <v>1</v>
          </cell>
          <cell r="D257">
            <v>42705</v>
          </cell>
          <cell r="E257">
            <v>72</v>
          </cell>
          <cell r="F257">
            <v>3</v>
          </cell>
          <cell r="G257">
            <v>41625</v>
          </cell>
          <cell r="H257">
            <v>6</v>
          </cell>
          <cell r="I257" t="str">
            <v>330/132kV Greenfield</v>
          </cell>
          <cell r="J257">
            <v>36</v>
          </cell>
          <cell r="N257" t="str">
            <v>Proposed</v>
          </cell>
          <cell r="O257" t="str">
            <v>Establish Sydney Park 330/132kV Substation</v>
          </cell>
          <cell r="P257" t="str">
            <v>330SS</v>
          </cell>
          <cell r="Q257" t="str">
            <v>Central</v>
          </cell>
          <cell r="R257">
            <v>60</v>
          </cell>
          <cell r="AB257">
            <v>1.8666666666666667</v>
          </cell>
          <cell r="AC257">
            <v>5.4521739130434801</v>
          </cell>
          <cell r="AD257">
            <v>45.776681808349544</v>
          </cell>
          <cell r="AE257">
            <v>6.9044776119402993</v>
          </cell>
        </row>
        <row r="258">
          <cell r="A258">
            <v>194</v>
          </cell>
          <cell r="B258" t="str">
            <v>Sydney Park 330/132kV Substation</v>
          </cell>
          <cell r="C258">
            <v>1</v>
          </cell>
          <cell r="D258">
            <v>42705</v>
          </cell>
          <cell r="E258">
            <v>72</v>
          </cell>
          <cell r="F258">
            <v>1</v>
          </cell>
          <cell r="G258">
            <v>40905</v>
          </cell>
          <cell r="H258">
            <v>1</v>
          </cell>
          <cell r="I258" t="str">
            <v>EHV TL -EIS</v>
          </cell>
          <cell r="J258">
            <v>60</v>
          </cell>
          <cell r="N258" t="str">
            <v>Proposed</v>
          </cell>
          <cell r="O258" t="str">
            <v>Mason Park-Sydney Park 330kV Cable</v>
          </cell>
          <cell r="P258" t="str">
            <v>TL EIS</v>
          </cell>
          <cell r="Q258" t="str">
            <v>Central</v>
          </cell>
          <cell r="R258">
            <v>120</v>
          </cell>
          <cell r="Z258">
            <v>1.1200000000000001</v>
          </cell>
          <cell r="AA258">
            <v>4.96</v>
          </cell>
          <cell r="AB258">
            <v>4.046451612903228</v>
          </cell>
          <cell r="AC258">
            <v>11.148387096774192</v>
          </cell>
          <cell r="AD258">
            <v>96.82772539288672</v>
          </cell>
          <cell r="AE258">
            <v>1.8974358974358982</v>
          </cell>
        </row>
        <row r="259">
          <cell r="A259">
            <v>195</v>
          </cell>
          <cell r="B259" t="str">
            <v>Sydney Park 330/132kV Substation</v>
          </cell>
          <cell r="C259">
            <v>1</v>
          </cell>
          <cell r="D259">
            <v>42705</v>
          </cell>
          <cell r="E259">
            <v>72</v>
          </cell>
          <cell r="F259">
            <v>1</v>
          </cell>
          <cell r="G259">
            <v>40905</v>
          </cell>
          <cell r="H259">
            <v>1</v>
          </cell>
          <cell r="I259" t="str">
            <v>EHV TL -EIS</v>
          </cell>
          <cell r="J259">
            <v>60</v>
          </cell>
          <cell r="N259" t="str">
            <v>Proposed</v>
          </cell>
          <cell r="O259" t="str">
            <v>Lane Cove to Mason Park 330kV Cable</v>
          </cell>
          <cell r="P259" t="str">
            <v>TL EIS</v>
          </cell>
          <cell r="Q259" t="str">
            <v>Central</v>
          </cell>
          <cell r="R259">
            <v>100</v>
          </cell>
          <cell r="Z259">
            <v>0.93333333333333346</v>
          </cell>
          <cell r="AA259">
            <v>4.1333333333333337</v>
          </cell>
          <cell r="AB259">
            <v>3.3720430107526882</v>
          </cell>
          <cell r="AC259">
            <v>9.2903225806451619</v>
          </cell>
          <cell r="AD259">
            <v>80.6897711607389</v>
          </cell>
          <cell r="AE259">
            <v>1.5811965811965818</v>
          </cell>
        </row>
        <row r="260">
          <cell r="A260">
            <v>196</v>
          </cell>
          <cell r="B260" t="str">
            <v>Sydney Park 330/132kV Substation</v>
          </cell>
          <cell r="C260">
            <v>1</v>
          </cell>
          <cell r="D260">
            <v>42705</v>
          </cell>
          <cell r="E260">
            <v>72</v>
          </cell>
          <cell r="F260">
            <v>1</v>
          </cell>
          <cell r="G260">
            <v>40905</v>
          </cell>
          <cell r="H260">
            <v>1</v>
          </cell>
          <cell r="I260" t="str">
            <v>EHV TL -EIS</v>
          </cell>
          <cell r="J260">
            <v>60</v>
          </cell>
          <cell r="N260" t="str">
            <v>Proposed</v>
          </cell>
          <cell r="O260" t="str">
            <v>Upgrade of Sydney North - Lane Cover to 330kV</v>
          </cell>
          <cell r="P260" t="str">
            <v>330SS</v>
          </cell>
          <cell r="Q260" t="str">
            <v>Central</v>
          </cell>
          <cell r="R260">
            <v>170</v>
          </cell>
          <cell r="Z260">
            <v>1.5866666666666669</v>
          </cell>
          <cell r="AA260">
            <v>7.0266666666666673</v>
          </cell>
          <cell r="AB260">
            <v>5.7324731182795716</v>
          </cell>
          <cell r="AC260">
            <v>15.793548387096772</v>
          </cell>
          <cell r="AD260">
            <v>137.17261097325616</v>
          </cell>
          <cell r="AE260">
            <v>2.6880341880341887</v>
          </cell>
        </row>
        <row r="261">
          <cell r="A261">
            <v>197</v>
          </cell>
          <cell r="B261" t="str">
            <v>Prymont 330/132kV Substation</v>
          </cell>
          <cell r="C261">
            <v>1</v>
          </cell>
          <cell r="D261">
            <v>43800</v>
          </cell>
          <cell r="E261">
            <v>73</v>
          </cell>
          <cell r="F261">
            <v>3</v>
          </cell>
          <cell r="G261">
            <v>42720</v>
          </cell>
          <cell r="H261">
            <v>6</v>
          </cell>
          <cell r="I261" t="str">
            <v>330/132kV Greenfield</v>
          </cell>
          <cell r="J261">
            <v>36</v>
          </cell>
          <cell r="N261" t="str">
            <v>Proposed</v>
          </cell>
          <cell r="O261" t="str">
            <v>Establish Lane Cove 330kV SS</v>
          </cell>
          <cell r="P261" t="str">
            <v>330SS</v>
          </cell>
          <cell r="Q261" t="str">
            <v>Central</v>
          </cell>
          <cell r="R261">
            <v>40</v>
          </cell>
          <cell r="AE261">
            <v>1.2444444444444445</v>
          </cell>
          <cell r="AF261">
            <v>3.6347826086956534</v>
          </cell>
          <cell r="AG261">
            <v>30.517787872233036</v>
          </cell>
        </row>
        <row r="262">
          <cell r="A262">
            <v>198</v>
          </cell>
          <cell r="B262" t="str">
            <v>Prymont 330/132kV Substation</v>
          </cell>
          <cell r="C262">
            <v>1</v>
          </cell>
          <cell r="D262">
            <v>43800</v>
          </cell>
          <cell r="E262">
            <v>73</v>
          </cell>
          <cell r="F262">
            <v>3</v>
          </cell>
          <cell r="G262">
            <v>42720</v>
          </cell>
          <cell r="H262">
            <v>6</v>
          </cell>
          <cell r="I262" t="str">
            <v>330/132kV Greenfield</v>
          </cell>
          <cell r="J262">
            <v>36</v>
          </cell>
          <cell r="N262" t="str">
            <v>Proposed</v>
          </cell>
          <cell r="O262" t="str">
            <v>Establish Prymont 330/132kV Substation</v>
          </cell>
          <cell r="P262" t="str">
            <v>330SS</v>
          </cell>
          <cell r="Q262" t="str">
            <v>Central</v>
          </cell>
          <cell r="R262">
            <v>80</v>
          </cell>
          <cell r="AE262">
            <v>2.4888888888888889</v>
          </cell>
          <cell r="AF262">
            <v>7.2695652173913068</v>
          </cell>
          <cell r="AG262">
            <v>61.035575744466072</v>
          </cell>
        </row>
        <row r="263">
          <cell r="A263">
            <v>199</v>
          </cell>
          <cell r="B263" t="str">
            <v>Prymont 330/132kV Substation</v>
          </cell>
          <cell r="C263">
            <v>1</v>
          </cell>
          <cell r="D263">
            <v>43800</v>
          </cell>
          <cell r="E263">
            <v>73</v>
          </cell>
          <cell r="F263">
            <v>1</v>
          </cell>
          <cell r="G263">
            <v>42000</v>
          </cell>
          <cell r="H263">
            <v>1</v>
          </cell>
          <cell r="I263" t="str">
            <v>EHV TL -EIS</v>
          </cell>
          <cell r="J263">
            <v>60</v>
          </cell>
          <cell r="N263" t="str">
            <v>Proposed</v>
          </cell>
          <cell r="O263" t="str">
            <v>Lane Cove to Prymont 330kV Cable &amp; Tunnel</v>
          </cell>
          <cell r="P263" t="str">
            <v>330SS</v>
          </cell>
          <cell r="Q263" t="str">
            <v>Central</v>
          </cell>
          <cell r="R263">
            <v>200</v>
          </cell>
          <cell r="AC263">
            <v>1.8666666666666669</v>
          </cell>
          <cell r="AD263">
            <v>8.2666666666666675</v>
          </cell>
          <cell r="AE263">
            <v>6.7440860215053764</v>
          </cell>
          <cell r="AF263">
            <v>18.580645161290324</v>
          </cell>
          <cell r="AG263">
            <v>161.3795423214778</v>
          </cell>
        </row>
        <row r="264">
          <cell r="A264">
            <v>200</v>
          </cell>
          <cell r="B264" t="str">
            <v>Hawkesbury 500/330kV Substation</v>
          </cell>
          <cell r="C264">
            <v>1</v>
          </cell>
          <cell r="D264">
            <v>41974</v>
          </cell>
          <cell r="E264">
            <v>74</v>
          </cell>
          <cell r="F264">
            <v>3</v>
          </cell>
          <cell r="G264">
            <v>40774</v>
          </cell>
          <cell r="H264">
            <v>5</v>
          </cell>
          <cell r="I264" t="str">
            <v>500/330kV Greenfield</v>
          </cell>
          <cell r="J264">
            <v>40</v>
          </cell>
          <cell r="N264" t="str">
            <v>Proposed</v>
          </cell>
          <cell r="O264" t="str">
            <v>Establish Hawkesbury 500/330kV Substation</v>
          </cell>
          <cell r="P264" t="str">
            <v>500SS</v>
          </cell>
          <cell r="Q264" t="str">
            <v>Central</v>
          </cell>
          <cell r="R264">
            <v>50</v>
          </cell>
          <cell r="Z264">
            <v>2.75</v>
          </cell>
          <cell r="AA264">
            <v>6.6118421052631593</v>
          </cell>
          <cell r="AB264">
            <v>35.114902080783359</v>
          </cell>
          <cell r="AC264">
            <v>5.5232558139534911</v>
          </cell>
        </row>
        <row r="265">
          <cell r="A265">
            <v>201</v>
          </cell>
          <cell r="B265" t="str">
            <v>Hawkesbury 500/330kV Substation</v>
          </cell>
          <cell r="C265">
            <v>1</v>
          </cell>
          <cell r="D265">
            <v>41974</v>
          </cell>
          <cell r="E265">
            <v>74</v>
          </cell>
          <cell r="F265">
            <v>2</v>
          </cell>
          <cell r="G265">
            <v>40894</v>
          </cell>
          <cell r="H265">
            <v>2</v>
          </cell>
          <cell r="I265" t="str">
            <v>EHV TL -REF</v>
          </cell>
          <cell r="J265">
            <v>36</v>
          </cell>
          <cell r="N265" t="str">
            <v>Proposed</v>
          </cell>
          <cell r="O265" t="str">
            <v>330kV Connections Hawkesbury to Vineyard 330kV</v>
          </cell>
          <cell r="P265" t="str">
            <v>TL EIS</v>
          </cell>
          <cell r="Q265" t="str">
            <v>Central</v>
          </cell>
          <cell r="R265">
            <v>20</v>
          </cell>
          <cell r="Z265">
            <v>0.93333333333333324</v>
          </cell>
          <cell r="AA265">
            <v>1.9486725663716815</v>
          </cell>
          <cell r="AB265">
            <v>16.401048104019381</v>
          </cell>
          <cell r="AC265">
            <v>0.7169459962756054</v>
          </cell>
        </row>
        <row r="266">
          <cell r="A266">
            <v>202</v>
          </cell>
          <cell r="B266" t="str">
            <v>Hawkesbury 500/330kV Substation</v>
          </cell>
          <cell r="C266">
            <v>1</v>
          </cell>
          <cell r="D266">
            <v>41974</v>
          </cell>
          <cell r="E266">
            <v>74</v>
          </cell>
          <cell r="F266">
            <v>1</v>
          </cell>
          <cell r="G266">
            <v>40174</v>
          </cell>
          <cell r="H266">
            <v>1</v>
          </cell>
          <cell r="I266" t="str">
            <v>EHV TL -EIS</v>
          </cell>
          <cell r="J266">
            <v>60</v>
          </cell>
          <cell r="N266" t="str">
            <v>Proposed</v>
          </cell>
          <cell r="O266" t="str">
            <v>Augment 20 cct to double circuit between Vineyard and Syd N</v>
          </cell>
          <cell r="P266" t="str">
            <v>TL EIS</v>
          </cell>
          <cell r="Q266" t="str">
            <v>Central</v>
          </cell>
          <cell r="R266">
            <v>40</v>
          </cell>
          <cell r="X266">
            <v>0.37333333333333341</v>
          </cell>
          <cell r="Y266">
            <v>1.6533333333333338</v>
          </cell>
          <cell r="Z266">
            <v>1.3488172043010758</v>
          </cell>
          <cell r="AA266">
            <v>3.7161290322580638</v>
          </cell>
          <cell r="AB266">
            <v>32.275908464295561</v>
          </cell>
          <cell r="AC266">
            <v>0.63247863247863267</v>
          </cell>
        </row>
        <row r="267">
          <cell r="A267">
            <v>203</v>
          </cell>
          <cell r="B267" t="str">
            <v>330/132kV transformers(2010-2014)</v>
          </cell>
          <cell r="C267">
            <v>1</v>
          </cell>
          <cell r="D267">
            <v>40695</v>
          </cell>
          <cell r="E267">
            <v>75</v>
          </cell>
          <cell r="F267">
            <v>3</v>
          </cell>
          <cell r="G267">
            <v>39975</v>
          </cell>
          <cell r="H267">
            <v>9</v>
          </cell>
          <cell r="I267" t="str">
            <v>330/132kV Aug</v>
          </cell>
          <cell r="J267">
            <v>24</v>
          </cell>
          <cell r="N267" t="str">
            <v>Proposed</v>
          </cell>
          <cell r="O267" t="str">
            <v>Installation of 2x375MVA transformers (location TBA)</v>
          </cell>
          <cell r="P267" t="str">
            <v>330TX</v>
          </cell>
          <cell r="Q267" t="str">
            <v>Various</v>
          </cell>
          <cell r="R267">
            <v>15</v>
          </cell>
          <cell r="W267">
            <v>3.5714285714285719E-2</v>
          </cell>
          <cell r="X267">
            <v>2.073660714285714</v>
          </cell>
          <cell r="Y267">
            <v>12.890625</v>
          </cell>
        </row>
        <row r="268">
          <cell r="A268">
            <v>204</v>
          </cell>
          <cell r="B268" t="str">
            <v>330/132kV transformers(2010-2014)</v>
          </cell>
          <cell r="C268">
            <v>1</v>
          </cell>
          <cell r="D268">
            <v>41426</v>
          </cell>
          <cell r="E268">
            <v>75</v>
          </cell>
          <cell r="F268">
            <v>3</v>
          </cell>
          <cell r="G268">
            <v>40706</v>
          </cell>
          <cell r="H268">
            <v>9</v>
          </cell>
          <cell r="I268" t="str">
            <v>330/132kV Aug</v>
          </cell>
          <cell r="J268">
            <v>24</v>
          </cell>
          <cell r="N268" t="str">
            <v>Proposed</v>
          </cell>
          <cell r="O268" t="str">
            <v>Installation of 2x375MVA transformers (location TBA)</v>
          </cell>
          <cell r="P268" t="str">
            <v>330TX</v>
          </cell>
          <cell r="Q268" t="str">
            <v>Various</v>
          </cell>
          <cell r="R268">
            <v>22.5</v>
          </cell>
          <cell r="Y268">
            <v>5.3571428571428575E-2</v>
          </cell>
          <cell r="Z268">
            <v>3.1104910714285712</v>
          </cell>
          <cell r="AA268">
            <v>19.3359375</v>
          </cell>
        </row>
        <row r="269">
          <cell r="A269">
            <v>205</v>
          </cell>
          <cell r="B269" t="str">
            <v>330/132kV transformers(2010-2014)</v>
          </cell>
          <cell r="C269">
            <v>1</v>
          </cell>
          <cell r="D269">
            <v>42156</v>
          </cell>
          <cell r="E269">
            <v>75</v>
          </cell>
          <cell r="F269">
            <v>3</v>
          </cell>
          <cell r="G269">
            <v>41436</v>
          </cell>
          <cell r="H269">
            <v>9</v>
          </cell>
          <cell r="I269" t="str">
            <v>330/132kV Aug</v>
          </cell>
          <cell r="J269">
            <v>24</v>
          </cell>
          <cell r="N269" t="str">
            <v>Proposed</v>
          </cell>
          <cell r="O269" t="str">
            <v>Installation of 2x375MVA transformers (location TBA)</v>
          </cell>
          <cell r="P269" t="str">
            <v>330TX</v>
          </cell>
          <cell r="Q269" t="str">
            <v>Various</v>
          </cell>
          <cell r="R269">
            <v>15</v>
          </cell>
          <cell r="AA269">
            <v>3.5714285714285719E-2</v>
          </cell>
          <cell r="AB269">
            <v>2.073660714285714</v>
          </cell>
          <cell r="AC269">
            <v>12.890625</v>
          </cell>
        </row>
        <row r="270">
          <cell r="A270">
            <v>206</v>
          </cell>
          <cell r="B270" t="str">
            <v>330/132kV transformers(2010-2014)</v>
          </cell>
          <cell r="C270">
            <v>1</v>
          </cell>
          <cell r="D270">
            <v>42887</v>
          </cell>
          <cell r="E270">
            <v>75</v>
          </cell>
          <cell r="F270">
            <v>3</v>
          </cell>
          <cell r="G270">
            <v>42167</v>
          </cell>
          <cell r="H270">
            <v>9</v>
          </cell>
          <cell r="I270" t="str">
            <v>330/132kV Aug</v>
          </cell>
          <cell r="J270">
            <v>24</v>
          </cell>
          <cell r="N270" t="str">
            <v>Proposed</v>
          </cell>
          <cell r="O270" t="str">
            <v>Installation of 2x375MVA transformers (location TBA)</v>
          </cell>
          <cell r="P270" t="str">
            <v>330TX</v>
          </cell>
          <cell r="Q270" t="str">
            <v>Various</v>
          </cell>
          <cell r="R270">
            <v>22.5</v>
          </cell>
          <cell r="AC270">
            <v>5.3571428571428575E-2</v>
          </cell>
          <cell r="AD270">
            <v>3.1104910714285712</v>
          </cell>
          <cell r="AE270">
            <v>19.3359375</v>
          </cell>
        </row>
        <row r="271">
          <cell r="A271">
            <v>207</v>
          </cell>
          <cell r="B271" t="str">
            <v>330/132kV transformers(2010-2014)</v>
          </cell>
          <cell r="C271">
            <v>1</v>
          </cell>
          <cell r="D271">
            <v>43617</v>
          </cell>
          <cell r="E271">
            <v>75</v>
          </cell>
          <cell r="F271">
            <v>3</v>
          </cell>
          <cell r="G271">
            <v>42897</v>
          </cell>
          <cell r="H271">
            <v>9</v>
          </cell>
          <cell r="I271" t="str">
            <v>330/132kV Aug</v>
          </cell>
          <cell r="J271">
            <v>24</v>
          </cell>
          <cell r="N271" t="str">
            <v>Proposed</v>
          </cell>
          <cell r="O271" t="str">
            <v>Installation of 2x375MVA transformers (location TBA)</v>
          </cell>
          <cell r="P271" t="str">
            <v>330TX</v>
          </cell>
          <cell r="Q271" t="str">
            <v>Various</v>
          </cell>
          <cell r="R271">
            <v>15</v>
          </cell>
          <cell r="AE271">
            <v>3.5714285714285719E-2</v>
          </cell>
          <cell r="AF271">
            <v>2.073660714285714</v>
          </cell>
          <cell r="AG271">
            <v>12.890625</v>
          </cell>
        </row>
        <row r="272">
          <cell r="A272">
            <v>208</v>
          </cell>
          <cell r="B272" t="str">
            <v>Reactive Power Support -330kV</v>
          </cell>
          <cell r="C272">
            <v>1</v>
          </cell>
          <cell r="D272">
            <v>40695</v>
          </cell>
          <cell r="E272">
            <v>76</v>
          </cell>
          <cell r="F272">
            <v>3</v>
          </cell>
          <cell r="G272">
            <v>40275</v>
          </cell>
          <cell r="H272">
            <v>12</v>
          </cell>
          <cell r="I272" t="str">
            <v>Capacitor Replace</v>
          </cell>
          <cell r="J272">
            <v>14</v>
          </cell>
          <cell r="N272" t="str">
            <v>Proposed</v>
          </cell>
          <cell r="O272" t="str">
            <v>2x330kV 200MVAr cap banks</v>
          </cell>
          <cell r="P272" t="str">
            <v>330CAP</v>
          </cell>
          <cell r="Q272" t="str">
            <v>Various</v>
          </cell>
          <cell r="R272">
            <v>5</v>
          </cell>
          <cell r="X272">
            <v>0.25</v>
          </cell>
          <cell r="Y272">
            <v>4.75</v>
          </cell>
        </row>
        <row r="273">
          <cell r="A273">
            <v>209</v>
          </cell>
          <cell r="B273" t="str">
            <v>Reactive Power Support -330kV</v>
          </cell>
          <cell r="C273">
            <v>1</v>
          </cell>
          <cell r="D273">
            <v>41426</v>
          </cell>
          <cell r="E273">
            <v>76</v>
          </cell>
          <cell r="F273">
            <v>3</v>
          </cell>
          <cell r="G273">
            <v>41006</v>
          </cell>
          <cell r="H273">
            <v>12</v>
          </cell>
          <cell r="I273" t="str">
            <v>Capacitor Replace</v>
          </cell>
          <cell r="J273">
            <v>14</v>
          </cell>
          <cell r="N273" t="str">
            <v>Proposed</v>
          </cell>
          <cell r="O273" t="str">
            <v>2x330kV 200MVAr cap banks</v>
          </cell>
          <cell r="P273" t="str">
            <v>330CAP</v>
          </cell>
          <cell r="Q273" t="str">
            <v>Various</v>
          </cell>
          <cell r="R273">
            <v>10</v>
          </cell>
          <cell r="Z273">
            <v>0.5</v>
          </cell>
          <cell r="AA273">
            <v>9.5</v>
          </cell>
        </row>
        <row r="274">
          <cell r="A274">
            <v>210</v>
          </cell>
          <cell r="B274" t="str">
            <v>Reactive Power Support -330kV</v>
          </cell>
          <cell r="C274">
            <v>1</v>
          </cell>
          <cell r="D274">
            <v>42156</v>
          </cell>
          <cell r="E274">
            <v>76</v>
          </cell>
          <cell r="F274">
            <v>3</v>
          </cell>
          <cell r="G274">
            <v>41736</v>
          </cell>
          <cell r="H274">
            <v>12</v>
          </cell>
          <cell r="I274" t="str">
            <v>Capacitor Replace</v>
          </cell>
          <cell r="J274">
            <v>14</v>
          </cell>
          <cell r="N274" t="str">
            <v>Proposed</v>
          </cell>
          <cell r="O274" t="str">
            <v>2x330kV 200MVAr cap banks</v>
          </cell>
          <cell r="P274" t="str">
            <v>330CAP</v>
          </cell>
          <cell r="Q274" t="str">
            <v>Various</v>
          </cell>
          <cell r="R274">
            <v>5</v>
          </cell>
          <cell r="AB274">
            <v>0.25</v>
          </cell>
          <cell r="AC274">
            <v>4.75</v>
          </cell>
        </row>
        <row r="275">
          <cell r="A275">
            <v>211</v>
          </cell>
          <cell r="B275" t="str">
            <v>Reactive Power Support -330kV</v>
          </cell>
          <cell r="C275">
            <v>1</v>
          </cell>
          <cell r="D275">
            <v>42887</v>
          </cell>
          <cell r="E275">
            <v>76</v>
          </cell>
          <cell r="F275">
            <v>3</v>
          </cell>
          <cell r="G275">
            <v>42467</v>
          </cell>
          <cell r="H275">
            <v>12</v>
          </cell>
          <cell r="I275" t="str">
            <v>Capacitor Replace</v>
          </cell>
          <cell r="J275">
            <v>14</v>
          </cell>
          <cell r="N275" t="str">
            <v>Proposed</v>
          </cell>
          <cell r="O275" t="str">
            <v>2x330kV 200MVAr cap banks</v>
          </cell>
          <cell r="P275" t="str">
            <v>330CAP</v>
          </cell>
          <cell r="Q275" t="str">
            <v>Various</v>
          </cell>
          <cell r="R275">
            <v>10</v>
          </cell>
          <cell r="AD275">
            <v>0.5</v>
          </cell>
          <cell r="AE275">
            <v>9.5</v>
          </cell>
        </row>
        <row r="276">
          <cell r="A276">
            <v>212</v>
          </cell>
          <cell r="B276" t="str">
            <v>Reactive Power Support -330kV</v>
          </cell>
          <cell r="C276">
            <v>1</v>
          </cell>
          <cell r="D276">
            <v>43617</v>
          </cell>
          <cell r="E276">
            <v>76</v>
          </cell>
          <cell r="F276">
            <v>3</v>
          </cell>
          <cell r="G276">
            <v>43197</v>
          </cell>
          <cell r="H276">
            <v>12</v>
          </cell>
          <cell r="I276" t="str">
            <v>Capacitor Replace</v>
          </cell>
          <cell r="J276">
            <v>14</v>
          </cell>
          <cell r="N276" t="str">
            <v>Proposed</v>
          </cell>
          <cell r="O276" t="str">
            <v>2x330kV 200MVAr cap banks</v>
          </cell>
          <cell r="P276" t="str">
            <v>330CAP</v>
          </cell>
          <cell r="Q276" t="str">
            <v>Various</v>
          </cell>
          <cell r="R276">
            <v>5</v>
          </cell>
          <cell r="AF276">
            <v>0.25</v>
          </cell>
          <cell r="AG276">
            <v>4.75</v>
          </cell>
        </row>
        <row r="277">
          <cell r="A277">
            <v>213</v>
          </cell>
          <cell r="B277" t="str">
            <v>Reactive Power Support -132kV</v>
          </cell>
          <cell r="C277">
            <v>1</v>
          </cell>
          <cell r="D277">
            <v>40695</v>
          </cell>
          <cell r="E277">
            <v>77</v>
          </cell>
          <cell r="F277">
            <v>3</v>
          </cell>
          <cell r="G277">
            <v>40275</v>
          </cell>
          <cell r="H277">
            <v>12</v>
          </cell>
          <cell r="I277" t="str">
            <v>Capacitor Replace</v>
          </cell>
          <cell r="J277">
            <v>14</v>
          </cell>
          <cell r="N277" t="str">
            <v>Proposed</v>
          </cell>
          <cell r="O277" t="str">
            <v>132kV Cap Banks as required for two years</v>
          </cell>
          <cell r="P277" t="str">
            <v>132CAP</v>
          </cell>
          <cell r="Q277" t="str">
            <v>Various</v>
          </cell>
          <cell r="R277">
            <v>4</v>
          </cell>
          <cell r="X277">
            <v>0.2</v>
          </cell>
          <cell r="Y277">
            <v>3.8</v>
          </cell>
        </row>
        <row r="278">
          <cell r="A278">
            <v>214</v>
          </cell>
          <cell r="B278" t="str">
            <v>Reactive Power Support -132kV</v>
          </cell>
          <cell r="C278">
            <v>1</v>
          </cell>
          <cell r="D278">
            <v>41426</v>
          </cell>
          <cell r="E278">
            <v>77</v>
          </cell>
          <cell r="F278">
            <v>3</v>
          </cell>
          <cell r="G278">
            <v>41006</v>
          </cell>
          <cell r="H278">
            <v>12</v>
          </cell>
          <cell r="I278" t="str">
            <v>Capacitor Replace</v>
          </cell>
          <cell r="J278">
            <v>14</v>
          </cell>
          <cell r="N278" t="str">
            <v>Proposed</v>
          </cell>
          <cell r="O278" t="str">
            <v>132kV Cap Banks as required for two years</v>
          </cell>
          <cell r="P278" t="str">
            <v>132CAP</v>
          </cell>
          <cell r="Q278" t="str">
            <v>Various</v>
          </cell>
          <cell r="R278">
            <v>8</v>
          </cell>
          <cell r="Z278">
            <v>0.4</v>
          </cell>
          <cell r="AA278">
            <v>7.6</v>
          </cell>
        </row>
        <row r="279">
          <cell r="A279">
            <v>215</v>
          </cell>
          <cell r="B279" t="str">
            <v>Reactive Power Support -132kV</v>
          </cell>
          <cell r="C279">
            <v>1</v>
          </cell>
          <cell r="D279">
            <v>42156</v>
          </cell>
          <cell r="E279">
            <v>77</v>
          </cell>
          <cell r="F279">
            <v>3</v>
          </cell>
          <cell r="G279">
            <v>41736</v>
          </cell>
          <cell r="H279">
            <v>12</v>
          </cell>
          <cell r="I279" t="str">
            <v>Capacitor Replace</v>
          </cell>
          <cell r="J279">
            <v>14</v>
          </cell>
          <cell r="N279" t="str">
            <v>Proposed</v>
          </cell>
          <cell r="O279" t="str">
            <v>132kV Cap Banks as required for two years</v>
          </cell>
          <cell r="P279" t="str">
            <v>132CAP</v>
          </cell>
          <cell r="Q279" t="str">
            <v>Various</v>
          </cell>
          <cell r="R279">
            <v>4</v>
          </cell>
          <cell r="AB279">
            <v>0.2</v>
          </cell>
          <cell r="AC279">
            <v>3.8</v>
          </cell>
        </row>
        <row r="280">
          <cell r="A280">
            <v>216</v>
          </cell>
          <cell r="B280" t="str">
            <v>Reactive Power Support -132kV</v>
          </cell>
          <cell r="C280">
            <v>1</v>
          </cell>
          <cell r="D280">
            <v>42887</v>
          </cell>
          <cell r="E280">
            <v>77</v>
          </cell>
          <cell r="F280">
            <v>3</v>
          </cell>
          <cell r="G280">
            <v>42467</v>
          </cell>
          <cell r="H280">
            <v>12</v>
          </cell>
          <cell r="I280" t="str">
            <v>Capacitor Replace</v>
          </cell>
          <cell r="J280">
            <v>14</v>
          </cell>
          <cell r="N280" t="str">
            <v>Proposed</v>
          </cell>
          <cell r="O280" t="str">
            <v>132kV Cap Banks as required for two years</v>
          </cell>
          <cell r="P280" t="str">
            <v>132CAP</v>
          </cell>
          <cell r="Q280" t="str">
            <v>Various</v>
          </cell>
          <cell r="R280">
            <v>8</v>
          </cell>
          <cell r="AD280">
            <v>0.4</v>
          </cell>
          <cell r="AE280">
            <v>7.6</v>
          </cell>
        </row>
        <row r="281">
          <cell r="A281">
            <v>217</v>
          </cell>
          <cell r="B281" t="str">
            <v>Reactive Power Support -132kV</v>
          </cell>
          <cell r="C281">
            <v>1</v>
          </cell>
          <cell r="D281">
            <v>43617</v>
          </cell>
          <cell r="E281">
            <v>77</v>
          </cell>
          <cell r="F281">
            <v>3</v>
          </cell>
          <cell r="G281">
            <v>43197</v>
          </cell>
          <cell r="H281">
            <v>12</v>
          </cell>
          <cell r="I281" t="str">
            <v>Capacitor Replace</v>
          </cell>
          <cell r="J281">
            <v>14</v>
          </cell>
          <cell r="N281" t="str">
            <v>Proposed</v>
          </cell>
          <cell r="O281" t="str">
            <v>132kV Cap Banks as required for two years</v>
          </cell>
          <cell r="P281" t="str">
            <v>132CAP</v>
          </cell>
          <cell r="Q281" t="str">
            <v>Various</v>
          </cell>
          <cell r="R281">
            <v>4</v>
          </cell>
          <cell r="AF281">
            <v>0.2</v>
          </cell>
          <cell r="AG281">
            <v>3.8</v>
          </cell>
        </row>
        <row r="282">
          <cell r="A282">
            <v>218</v>
          </cell>
          <cell r="B282" t="str">
            <v>Terminal Pt Tx Upgrades 132kV - 2 years</v>
          </cell>
          <cell r="C282">
            <v>1</v>
          </cell>
          <cell r="D282">
            <v>40695</v>
          </cell>
          <cell r="E282">
            <v>78</v>
          </cell>
          <cell r="F282">
            <v>3</v>
          </cell>
          <cell r="G282">
            <v>40155</v>
          </cell>
          <cell r="H282">
            <v>11</v>
          </cell>
          <cell r="I282" t="str">
            <v>Transformer Replace</v>
          </cell>
          <cell r="J282">
            <v>18</v>
          </cell>
          <cell r="N282" t="str">
            <v>Proposed</v>
          </cell>
          <cell r="O282" t="str">
            <v>132kV Transformer Replacements - 2 years</v>
          </cell>
          <cell r="P282" t="str">
            <v>132TX</v>
          </cell>
          <cell r="Q282" t="str">
            <v>Various</v>
          </cell>
          <cell r="R282">
            <v>10</v>
          </cell>
          <cell r="X282">
            <v>0.8</v>
          </cell>
          <cell r="Y282">
            <v>9.1999999999999993</v>
          </cell>
        </row>
        <row r="283">
          <cell r="A283">
            <v>219</v>
          </cell>
          <cell r="B283" t="str">
            <v>Terminal Pt Tx Upgrades 132kV - 2 years</v>
          </cell>
          <cell r="C283">
            <v>1</v>
          </cell>
          <cell r="D283">
            <v>41426</v>
          </cell>
          <cell r="E283">
            <v>78</v>
          </cell>
          <cell r="F283">
            <v>3</v>
          </cell>
          <cell r="G283">
            <v>40886</v>
          </cell>
          <cell r="H283">
            <v>11</v>
          </cell>
          <cell r="I283" t="str">
            <v>Transformer Replace</v>
          </cell>
          <cell r="J283">
            <v>18</v>
          </cell>
          <cell r="N283" t="str">
            <v>Proposed</v>
          </cell>
          <cell r="O283" t="str">
            <v>132kV Transformer Replacements - 2 years</v>
          </cell>
          <cell r="P283" t="str">
            <v>132TX</v>
          </cell>
          <cell r="Q283" t="str">
            <v>Various</v>
          </cell>
          <cell r="R283">
            <v>20</v>
          </cell>
          <cell r="Z283">
            <v>1.6</v>
          </cell>
          <cell r="AA283">
            <v>18.399999999999999</v>
          </cell>
        </row>
        <row r="284">
          <cell r="A284">
            <v>220</v>
          </cell>
          <cell r="B284" t="str">
            <v>Terminal Pt Tx Upgrades 132kV - 2 years</v>
          </cell>
          <cell r="C284">
            <v>1</v>
          </cell>
          <cell r="D284">
            <v>42156</v>
          </cell>
          <cell r="E284">
            <v>78</v>
          </cell>
          <cell r="F284">
            <v>3</v>
          </cell>
          <cell r="G284">
            <v>41616</v>
          </cell>
          <cell r="H284">
            <v>11</v>
          </cell>
          <cell r="I284" t="str">
            <v>Transformer Replace</v>
          </cell>
          <cell r="J284">
            <v>18</v>
          </cell>
          <cell r="N284" t="str">
            <v>Proposed</v>
          </cell>
          <cell r="O284" t="str">
            <v>132kV Transformer Replacements - 2 years</v>
          </cell>
          <cell r="P284" t="str">
            <v>132TX</v>
          </cell>
          <cell r="Q284" t="str">
            <v>Various</v>
          </cell>
          <cell r="R284">
            <v>10</v>
          </cell>
          <cell r="AB284">
            <v>0.8</v>
          </cell>
          <cell r="AC284">
            <v>9.1999999999999993</v>
          </cell>
        </row>
        <row r="285">
          <cell r="A285">
            <v>221</v>
          </cell>
          <cell r="B285" t="str">
            <v>Terminal Pt Tx Upgrades 132kV - 2 years</v>
          </cell>
          <cell r="C285">
            <v>1</v>
          </cell>
          <cell r="D285">
            <v>42887</v>
          </cell>
          <cell r="E285">
            <v>78</v>
          </cell>
          <cell r="F285">
            <v>3</v>
          </cell>
          <cell r="G285">
            <v>42347</v>
          </cell>
          <cell r="H285">
            <v>11</v>
          </cell>
          <cell r="I285" t="str">
            <v>Transformer Replace</v>
          </cell>
          <cell r="J285">
            <v>18</v>
          </cell>
          <cell r="N285" t="str">
            <v>Proposed</v>
          </cell>
          <cell r="O285" t="str">
            <v>132kV Transformer Replacements - 2 years</v>
          </cell>
          <cell r="P285" t="str">
            <v>132TX</v>
          </cell>
          <cell r="Q285" t="str">
            <v>Various</v>
          </cell>
          <cell r="R285">
            <v>20</v>
          </cell>
          <cell r="AD285">
            <v>1.6</v>
          </cell>
          <cell r="AE285">
            <v>18.399999999999999</v>
          </cell>
        </row>
        <row r="286">
          <cell r="A286">
            <v>222</v>
          </cell>
          <cell r="B286" t="str">
            <v>Terminal Pt Tx Upgrades 132kV - 2 years</v>
          </cell>
          <cell r="C286">
            <v>1</v>
          </cell>
          <cell r="D286">
            <v>43617</v>
          </cell>
          <cell r="E286">
            <v>78</v>
          </cell>
          <cell r="F286">
            <v>3</v>
          </cell>
          <cell r="G286">
            <v>43077</v>
          </cell>
          <cell r="H286">
            <v>11</v>
          </cell>
          <cell r="I286" t="str">
            <v>Transformer Replace</v>
          </cell>
          <cell r="J286">
            <v>18</v>
          </cell>
          <cell r="N286" t="str">
            <v>Proposed</v>
          </cell>
          <cell r="O286" t="str">
            <v>132kV Transformer Replacements - 2 years</v>
          </cell>
          <cell r="P286" t="str">
            <v>132TX</v>
          </cell>
          <cell r="Q286" t="str">
            <v>Various</v>
          </cell>
          <cell r="R286">
            <v>10</v>
          </cell>
          <cell r="AF286">
            <v>0.8</v>
          </cell>
          <cell r="AG286">
            <v>9.1999999999999993</v>
          </cell>
        </row>
        <row r="287">
          <cell r="A287">
            <v>223</v>
          </cell>
          <cell r="B287" t="str">
            <v>Establish 132kV Susbtations - 2 years</v>
          </cell>
          <cell r="C287">
            <v>1</v>
          </cell>
          <cell r="D287">
            <v>40695</v>
          </cell>
          <cell r="E287">
            <v>100</v>
          </cell>
          <cell r="F287">
            <v>3</v>
          </cell>
          <cell r="G287">
            <v>39795</v>
          </cell>
          <cell r="H287">
            <v>7</v>
          </cell>
          <cell r="I287" t="str">
            <v>132kV Greenfield</v>
          </cell>
          <cell r="J287">
            <v>30</v>
          </cell>
          <cell r="N287" t="str">
            <v>Proposed</v>
          </cell>
          <cell r="O287" t="str">
            <v>132kV Substations Established - 2 years</v>
          </cell>
          <cell r="P287" t="str">
            <v>132SS</v>
          </cell>
          <cell r="Q287" t="str">
            <v>Various</v>
          </cell>
          <cell r="R287">
            <v>10</v>
          </cell>
          <cell r="W287">
            <v>0.5</v>
          </cell>
          <cell r="X287">
            <v>3.0096525096525104</v>
          </cell>
          <cell r="Y287">
            <v>6.4903474903474905</v>
          </cell>
        </row>
        <row r="288">
          <cell r="A288">
            <v>224</v>
          </cell>
          <cell r="B288" t="str">
            <v>Establish 132kV Susbtations - 2 years</v>
          </cell>
          <cell r="C288">
            <v>1</v>
          </cell>
          <cell r="D288">
            <v>41426</v>
          </cell>
          <cell r="E288">
            <v>100</v>
          </cell>
          <cell r="F288">
            <v>3</v>
          </cell>
          <cell r="G288">
            <v>40526</v>
          </cell>
          <cell r="H288">
            <v>7</v>
          </cell>
          <cell r="I288" t="str">
            <v>132kV Greenfield</v>
          </cell>
          <cell r="J288">
            <v>30</v>
          </cell>
          <cell r="N288" t="str">
            <v>Proposed</v>
          </cell>
          <cell r="O288" t="str">
            <v>132kV Substations Established - 2 years</v>
          </cell>
          <cell r="P288" t="str">
            <v>132SS</v>
          </cell>
          <cell r="Q288" t="str">
            <v>Various</v>
          </cell>
          <cell r="R288">
            <v>20</v>
          </cell>
          <cell r="Y288">
            <v>1</v>
          </cell>
          <cell r="Z288">
            <v>6.0193050193050208</v>
          </cell>
          <cell r="AA288">
            <v>12.980694980694981</v>
          </cell>
        </row>
        <row r="289">
          <cell r="A289">
            <v>225</v>
          </cell>
          <cell r="B289" t="str">
            <v>Establish 132kV Susbtations - 2 years</v>
          </cell>
          <cell r="C289">
            <v>1</v>
          </cell>
          <cell r="D289">
            <v>42156</v>
          </cell>
          <cell r="E289">
            <v>100</v>
          </cell>
          <cell r="F289">
            <v>3</v>
          </cell>
          <cell r="G289">
            <v>41256</v>
          </cell>
          <cell r="H289">
            <v>7</v>
          </cell>
          <cell r="I289" t="str">
            <v>132kV Greenfield</v>
          </cell>
          <cell r="J289">
            <v>30</v>
          </cell>
          <cell r="N289" t="str">
            <v>Proposed</v>
          </cell>
          <cell r="O289" t="str">
            <v>132kV Substations Established - 2 years</v>
          </cell>
          <cell r="P289" t="str">
            <v>132SS</v>
          </cell>
          <cell r="Q289" t="str">
            <v>Various</v>
          </cell>
          <cell r="R289">
            <v>10</v>
          </cell>
          <cell r="AA289">
            <v>0.5</v>
          </cell>
          <cell r="AB289">
            <v>3.0096525096525104</v>
          </cell>
          <cell r="AC289">
            <v>6.4903474903474905</v>
          </cell>
        </row>
        <row r="290">
          <cell r="A290">
            <v>226</v>
          </cell>
          <cell r="B290" t="str">
            <v>Establish 132kV Susbtations - 2 years</v>
          </cell>
          <cell r="C290">
            <v>1</v>
          </cell>
          <cell r="D290">
            <v>42887</v>
          </cell>
          <cell r="E290">
            <v>100</v>
          </cell>
          <cell r="F290">
            <v>3</v>
          </cell>
          <cell r="G290">
            <v>41987</v>
          </cell>
          <cell r="H290">
            <v>7</v>
          </cell>
          <cell r="I290" t="str">
            <v>132kV Greenfield</v>
          </cell>
          <cell r="J290">
            <v>30</v>
          </cell>
          <cell r="N290" t="str">
            <v>Proposed</v>
          </cell>
          <cell r="O290" t="str">
            <v>132kV Substations Established - 2 years</v>
          </cell>
          <cell r="P290" t="str">
            <v>132SS</v>
          </cell>
          <cell r="Q290" t="str">
            <v>Various</v>
          </cell>
          <cell r="R290">
            <v>20</v>
          </cell>
          <cell r="AC290">
            <v>1</v>
          </cell>
          <cell r="AD290">
            <v>6.0193050193050208</v>
          </cell>
          <cell r="AE290">
            <v>12.980694980694981</v>
          </cell>
        </row>
        <row r="291">
          <cell r="A291">
            <v>227</v>
          </cell>
          <cell r="B291" t="str">
            <v>Establish 132kV Susbtations - 2 years</v>
          </cell>
          <cell r="C291">
            <v>1</v>
          </cell>
          <cell r="D291">
            <v>43617</v>
          </cell>
          <cell r="E291">
            <v>100</v>
          </cell>
          <cell r="F291">
            <v>3</v>
          </cell>
          <cell r="G291">
            <v>42717</v>
          </cell>
          <cell r="H291">
            <v>7</v>
          </cell>
          <cell r="I291" t="str">
            <v>132kV Greenfield</v>
          </cell>
          <cell r="J291">
            <v>30</v>
          </cell>
          <cell r="N291" t="str">
            <v>Proposed</v>
          </cell>
          <cell r="O291" t="str">
            <v>132kV Transformer Replacements - 2 years</v>
          </cell>
          <cell r="P291" t="str">
            <v>132SS</v>
          </cell>
          <cell r="Q291" t="str">
            <v>Various</v>
          </cell>
          <cell r="R291">
            <v>10</v>
          </cell>
          <cell r="AE291">
            <v>0.5</v>
          </cell>
          <cell r="AF291">
            <v>3.0096525096525104</v>
          </cell>
          <cell r="AG291">
            <v>6.4903474903474905</v>
          </cell>
        </row>
        <row r="292">
          <cell r="A292">
            <v>228</v>
          </cell>
          <cell r="B292" t="str">
            <v>Rural 132kV Lines - 2 years</v>
          </cell>
          <cell r="C292">
            <v>1</v>
          </cell>
          <cell r="D292">
            <v>40695</v>
          </cell>
          <cell r="E292">
            <v>101</v>
          </cell>
          <cell r="F292">
            <v>1</v>
          </cell>
          <cell r="G292">
            <v>39255</v>
          </cell>
          <cell r="H292">
            <v>3</v>
          </cell>
          <cell r="I292" t="str">
            <v>TL -EIS</v>
          </cell>
          <cell r="J292">
            <v>48</v>
          </cell>
          <cell r="N292" t="str">
            <v>Proposed</v>
          </cell>
          <cell r="O292" t="str">
            <v>Rural 132kV Lines over 2 years</v>
          </cell>
          <cell r="P292" t="str">
            <v>TL EIS</v>
          </cell>
          <cell r="Q292" t="str">
            <v>Various</v>
          </cell>
          <cell r="R292">
            <v>50</v>
          </cell>
          <cell r="U292">
            <v>2.5641025641025647E-2</v>
          </cell>
          <cell r="V292">
            <v>2.1410256410256414</v>
          </cell>
          <cell r="W292">
            <v>2.1133333333333342</v>
          </cell>
          <cell r="X292">
            <v>10.976276150627619</v>
          </cell>
          <cell r="Y292">
            <v>34.74372384937238</v>
          </cell>
        </row>
        <row r="293">
          <cell r="A293">
            <v>229</v>
          </cell>
          <cell r="B293" t="str">
            <v>Rural 132kV Lines - 2 years</v>
          </cell>
          <cell r="C293">
            <v>1</v>
          </cell>
          <cell r="D293">
            <v>41426</v>
          </cell>
          <cell r="E293">
            <v>101</v>
          </cell>
          <cell r="F293">
            <v>1</v>
          </cell>
          <cell r="G293">
            <v>39986</v>
          </cell>
          <cell r="H293">
            <v>3</v>
          </cell>
          <cell r="I293" t="str">
            <v>TL -EIS</v>
          </cell>
          <cell r="J293">
            <v>48</v>
          </cell>
          <cell r="N293" t="str">
            <v>Proposed</v>
          </cell>
          <cell r="O293" t="str">
            <v>Rural 132kV Lines over 2 years</v>
          </cell>
          <cell r="P293" t="str">
            <v>TL EIS</v>
          </cell>
          <cell r="Q293" t="str">
            <v>Various</v>
          </cell>
          <cell r="R293">
            <v>75</v>
          </cell>
          <cell r="W293">
            <v>3.8461538461538471E-2</v>
          </cell>
          <cell r="X293">
            <v>3.2115384615384626</v>
          </cell>
          <cell r="Y293">
            <v>3.17</v>
          </cell>
          <cell r="Z293">
            <v>16.464414225941425</v>
          </cell>
          <cell r="AA293">
            <v>52.115585774058566</v>
          </cell>
        </row>
        <row r="294">
          <cell r="A294">
            <v>230</v>
          </cell>
          <cell r="B294" t="str">
            <v>Rural 132kV Lines - 2 years</v>
          </cell>
          <cell r="C294">
            <v>1</v>
          </cell>
          <cell r="D294">
            <v>42156</v>
          </cell>
          <cell r="E294">
            <v>101</v>
          </cell>
          <cell r="F294">
            <v>1</v>
          </cell>
          <cell r="G294">
            <v>40716</v>
          </cell>
          <cell r="H294">
            <v>3</v>
          </cell>
          <cell r="I294" t="str">
            <v>TL -EIS</v>
          </cell>
          <cell r="J294">
            <v>48</v>
          </cell>
          <cell r="N294" t="str">
            <v>Proposed</v>
          </cell>
          <cell r="O294" t="str">
            <v>Rural 132kV Lines over 2 years</v>
          </cell>
          <cell r="P294" t="str">
            <v>TL EIS</v>
          </cell>
          <cell r="Q294" t="str">
            <v>Various</v>
          </cell>
          <cell r="R294">
            <v>50</v>
          </cell>
          <cell r="Y294">
            <v>2.5641025641025647E-2</v>
          </cell>
          <cell r="Z294">
            <v>2.1410256410256414</v>
          </cell>
          <cell r="AA294">
            <v>2.1133333333333342</v>
          </cell>
          <cell r="AB294">
            <v>10.976276150627619</v>
          </cell>
          <cell r="AC294">
            <v>34.74372384937238</v>
          </cell>
        </row>
        <row r="295">
          <cell r="A295">
            <v>231</v>
          </cell>
          <cell r="B295" t="str">
            <v>Rural 132kV Lines - 2 years</v>
          </cell>
          <cell r="C295">
            <v>1</v>
          </cell>
          <cell r="D295">
            <v>42887</v>
          </cell>
          <cell r="E295">
            <v>101</v>
          </cell>
          <cell r="F295">
            <v>1</v>
          </cell>
          <cell r="G295">
            <v>41447</v>
          </cell>
          <cell r="H295">
            <v>3</v>
          </cell>
          <cell r="I295" t="str">
            <v>TL -EIS</v>
          </cell>
          <cell r="J295">
            <v>48</v>
          </cell>
          <cell r="N295" t="str">
            <v>Proposed</v>
          </cell>
          <cell r="O295" t="str">
            <v>Rural 132kV Lines over 2 years</v>
          </cell>
          <cell r="P295" t="str">
            <v>TL EIS</v>
          </cell>
          <cell r="Q295" t="str">
            <v>Various</v>
          </cell>
          <cell r="R295">
            <v>75</v>
          </cell>
          <cell r="AA295">
            <v>3.8461538461538471E-2</v>
          </cell>
          <cell r="AB295">
            <v>3.2115384615384626</v>
          </cell>
          <cell r="AC295">
            <v>3.17</v>
          </cell>
          <cell r="AD295">
            <v>16.464414225941425</v>
          </cell>
          <cell r="AE295">
            <v>52.115585774058566</v>
          </cell>
        </row>
        <row r="296">
          <cell r="A296">
            <v>232</v>
          </cell>
          <cell r="B296" t="str">
            <v>Rural 132kV Lines - 2 years</v>
          </cell>
          <cell r="C296">
            <v>1</v>
          </cell>
          <cell r="D296">
            <v>43617</v>
          </cell>
          <cell r="E296">
            <v>101</v>
          </cell>
          <cell r="F296">
            <v>1</v>
          </cell>
          <cell r="G296">
            <v>42177</v>
          </cell>
          <cell r="H296">
            <v>3</v>
          </cell>
          <cell r="I296" t="str">
            <v>TL -EIS</v>
          </cell>
          <cell r="J296">
            <v>48</v>
          </cell>
          <cell r="N296" t="str">
            <v>Proposed</v>
          </cell>
          <cell r="O296" t="str">
            <v>Rural 132kV Lines over 2 years</v>
          </cell>
          <cell r="P296" t="str">
            <v>TL EIS</v>
          </cell>
          <cell r="Q296" t="str">
            <v>Various</v>
          </cell>
          <cell r="R296">
            <v>50</v>
          </cell>
          <cell r="AC296">
            <v>2.5641025641025647E-2</v>
          </cell>
          <cell r="AD296">
            <v>2.1410256410256414</v>
          </cell>
          <cell r="AE296">
            <v>2.1133333333333342</v>
          </cell>
          <cell r="AF296">
            <v>10.976276150627619</v>
          </cell>
          <cell r="AG296">
            <v>34.74372384937238</v>
          </cell>
        </row>
        <row r="297">
          <cell r="A297">
            <v>233</v>
          </cell>
          <cell r="B297" t="str">
            <v>Miscellaneous Projects (2010-2019)</v>
          </cell>
          <cell r="C297">
            <v>1</v>
          </cell>
          <cell r="D297">
            <v>40695</v>
          </cell>
          <cell r="E297">
            <v>102</v>
          </cell>
          <cell r="F297">
            <v>3</v>
          </cell>
          <cell r="G297">
            <v>39975</v>
          </cell>
          <cell r="H297">
            <v>9</v>
          </cell>
          <cell r="I297" t="str">
            <v>330/132kV Aug</v>
          </cell>
          <cell r="J297">
            <v>24</v>
          </cell>
          <cell r="N297" t="str">
            <v>Proposed</v>
          </cell>
          <cell r="O297" t="str">
            <v>Miscellaneous Projects</v>
          </cell>
          <cell r="P297" t="str">
            <v>330TX</v>
          </cell>
          <cell r="Q297" t="str">
            <v>Various</v>
          </cell>
          <cell r="R297">
            <v>80</v>
          </cell>
          <cell r="W297">
            <v>0.19047619047619049</v>
          </cell>
          <cell r="X297">
            <v>11.05952380952381</v>
          </cell>
          <cell r="Y297">
            <v>68.75</v>
          </cell>
        </row>
        <row r="298">
          <cell r="A298">
            <v>234</v>
          </cell>
          <cell r="B298" t="str">
            <v>Miscellaneous Projects (2010-2019)</v>
          </cell>
          <cell r="C298">
            <v>1</v>
          </cell>
          <cell r="D298">
            <v>41426</v>
          </cell>
          <cell r="E298">
            <v>102</v>
          </cell>
          <cell r="F298">
            <v>3</v>
          </cell>
          <cell r="G298">
            <v>40706</v>
          </cell>
          <cell r="H298">
            <v>9</v>
          </cell>
          <cell r="I298" t="str">
            <v>330/132kV Aug</v>
          </cell>
          <cell r="J298">
            <v>24</v>
          </cell>
          <cell r="N298" t="str">
            <v>Proposed</v>
          </cell>
          <cell r="O298" t="str">
            <v>Miscellaneous Projects</v>
          </cell>
          <cell r="P298" t="str">
            <v>330TX</v>
          </cell>
          <cell r="Q298" t="str">
            <v>Various</v>
          </cell>
          <cell r="R298">
            <v>80</v>
          </cell>
          <cell r="Y298">
            <v>0.19047619047619049</v>
          </cell>
          <cell r="Z298">
            <v>11.05952380952381</v>
          </cell>
          <cell r="AA298">
            <v>68.75</v>
          </cell>
        </row>
        <row r="299">
          <cell r="A299">
            <v>235</v>
          </cell>
          <cell r="B299" t="str">
            <v>Miscellaneous Projects (2010-2019)</v>
          </cell>
          <cell r="C299">
            <v>1</v>
          </cell>
          <cell r="D299">
            <v>42156</v>
          </cell>
          <cell r="E299">
            <v>102</v>
          </cell>
          <cell r="F299">
            <v>3</v>
          </cell>
          <cell r="G299">
            <v>41436</v>
          </cell>
          <cell r="H299">
            <v>9</v>
          </cell>
          <cell r="I299" t="str">
            <v>330/132kV Aug</v>
          </cell>
          <cell r="J299">
            <v>24</v>
          </cell>
          <cell r="N299" t="str">
            <v>Proposed</v>
          </cell>
          <cell r="O299" t="str">
            <v>Miscellaneous Projects</v>
          </cell>
          <cell r="P299" t="str">
            <v>330TX</v>
          </cell>
          <cell r="Q299" t="str">
            <v>Various</v>
          </cell>
          <cell r="R299">
            <v>80</v>
          </cell>
          <cell r="AA299">
            <v>0.19047619047619049</v>
          </cell>
          <cell r="AB299">
            <v>11.05952380952381</v>
          </cell>
          <cell r="AC299">
            <v>68.75</v>
          </cell>
        </row>
        <row r="300">
          <cell r="A300">
            <v>236</v>
          </cell>
          <cell r="B300" t="str">
            <v>Miscellaneous Projects (2010-2019)</v>
          </cell>
          <cell r="C300">
            <v>1</v>
          </cell>
          <cell r="D300">
            <v>42887</v>
          </cell>
          <cell r="E300">
            <v>102</v>
          </cell>
          <cell r="F300">
            <v>3</v>
          </cell>
          <cell r="G300">
            <v>42167</v>
          </cell>
          <cell r="H300">
            <v>9</v>
          </cell>
          <cell r="I300" t="str">
            <v>330/132kV Aug</v>
          </cell>
          <cell r="J300">
            <v>24</v>
          </cell>
          <cell r="N300" t="str">
            <v>Proposed</v>
          </cell>
          <cell r="O300" t="str">
            <v>Miscellaneous Projects</v>
          </cell>
          <cell r="P300" t="str">
            <v>330TX</v>
          </cell>
          <cell r="Q300" t="str">
            <v>Various</v>
          </cell>
          <cell r="R300">
            <v>80</v>
          </cell>
          <cell r="AC300">
            <v>0.19047619047619049</v>
          </cell>
          <cell r="AD300">
            <v>11.05952380952381</v>
          </cell>
          <cell r="AE300">
            <v>68.75</v>
          </cell>
        </row>
        <row r="301">
          <cell r="A301">
            <v>237</v>
          </cell>
          <cell r="B301" t="str">
            <v>Miscellaneous Projects (2010-2019)</v>
          </cell>
          <cell r="C301">
            <v>1</v>
          </cell>
          <cell r="D301">
            <v>43617</v>
          </cell>
          <cell r="E301">
            <v>102</v>
          </cell>
          <cell r="F301">
            <v>3</v>
          </cell>
          <cell r="G301">
            <v>42897</v>
          </cell>
          <cell r="H301">
            <v>9</v>
          </cell>
          <cell r="I301" t="str">
            <v>330/132kV Aug</v>
          </cell>
          <cell r="J301">
            <v>24</v>
          </cell>
          <cell r="N301" t="str">
            <v>Proposed</v>
          </cell>
          <cell r="O301" t="str">
            <v>Miscellaneous Projects</v>
          </cell>
          <cell r="P301" t="str">
            <v>330TX</v>
          </cell>
          <cell r="Q301" t="str">
            <v>Various</v>
          </cell>
          <cell r="R301">
            <v>80</v>
          </cell>
          <cell r="AE301">
            <v>0.19047619047619049</v>
          </cell>
          <cell r="AF301">
            <v>11.05952380952381</v>
          </cell>
          <cell r="AG301">
            <v>68.75</v>
          </cell>
        </row>
        <row r="303">
          <cell r="A303" t="str">
            <v>Asset Replacement Projects</v>
          </cell>
        </row>
        <row r="304">
          <cell r="B304" t="str">
            <v>Cooma Area</v>
          </cell>
          <cell r="O304" t="str">
            <v>Replacement of 11kV Regulators (3 off)</v>
          </cell>
        </row>
        <row r="305">
          <cell r="B305" t="str">
            <v>Orange Substation</v>
          </cell>
          <cell r="O305" t="str">
            <v>Replacement of Orange 132/66kV Transformers</v>
          </cell>
        </row>
        <row r="306">
          <cell r="B306" t="str">
            <v>Queanbeyan Substation Refurbishment</v>
          </cell>
          <cell r="O306" t="str">
            <v>Replacement of the Queanbeyan Transformers</v>
          </cell>
        </row>
        <row r="307">
          <cell r="B307" t="str">
            <v>Queanbeyan Substation Refurbishment</v>
          </cell>
          <cell r="O307" t="str">
            <v>Replacement of the Queanbeyan 132kV &amp; 66kV switchyards</v>
          </cell>
        </row>
        <row r="308">
          <cell r="B308" t="str">
            <v>Queanbeyan Substation Refurbishment</v>
          </cell>
          <cell r="O308" t="str">
            <v>Replacement of the Queanbeyan Secondary Systems</v>
          </cell>
        </row>
        <row r="309">
          <cell r="B309" t="str">
            <v>Canberra Substation - Secondary Systems</v>
          </cell>
          <cell r="O309" t="str">
            <v>Replacement of the Canberra Tunnel Board</v>
          </cell>
        </row>
        <row r="310">
          <cell r="B310" t="str">
            <v xml:space="preserve">Yass-Wagga 132kV Line Refurbishment </v>
          </cell>
          <cell r="O310" t="str">
            <v>Replacement of 132kV structures</v>
          </cell>
        </row>
        <row r="311">
          <cell r="B311" t="str">
            <v xml:space="preserve">Yass-Wagga 132kV Line Refurbishment </v>
          </cell>
          <cell r="O311" t="str">
            <v>Replacement of 132kV structures and conductor</v>
          </cell>
        </row>
        <row r="312">
          <cell r="B312" t="str">
            <v>Darlington Pt to Coleambally 132kV Line</v>
          </cell>
          <cell r="O312" t="str">
            <v>Second Darlington Point to Coleambally 132kV Line</v>
          </cell>
        </row>
        <row r="313">
          <cell r="B313" t="str">
            <v>Darlington Pt to Coleambally 132kV Line</v>
          </cell>
          <cell r="O313" t="str">
            <v>Coleambally SS Augmentation</v>
          </cell>
        </row>
        <row r="314">
          <cell r="B314" t="str">
            <v>Darlington Pt to Coleambally 132kV Line</v>
          </cell>
          <cell r="O314" t="str">
            <v>Darlington Point 132kV Augmentations</v>
          </cell>
        </row>
        <row r="315">
          <cell r="B315" t="str">
            <v>Dapto 330/132kV Transformer</v>
          </cell>
          <cell r="O315" t="str">
            <v>Dapto 330/132kV Transformer (4th unit in No.2 Position)</v>
          </cell>
        </row>
        <row r="316">
          <cell r="B316" t="str">
            <v>Sydney West 330kV Upgrade</v>
          </cell>
          <cell r="O316" t="str">
            <v>Double Breaker on 30 Liverpol circuit at Sydney West</v>
          </cell>
        </row>
        <row r="317">
          <cell r="B317" t="str">
            <v>Power Station Connections</v>
          </cell>
          <cell r="O317" t="str">
            <v>Ulan 2x500MW units (30km to Wollar)</v>
          </cell>
        </row>
        <row r="318">
          <cell r="B318" t="str">
            <v>Power Station Connections</v>
          </cell>
          <cell r="O318" t="str">
            <v>Mt Piper 3 &amp; 4 units connected to 500kV switchyard</v>
          </cell>
        </row>
        <row r="319">
          <cell r="B319" t="str">
            <v>Power Station Connections</v>
          </cell>
          <cell r="O319" t="str">
            <v>GT plant connected at Uranquinity</v>
          </cell>
        </row>
        <row r="320">
          <cell r="B320" t="str">
            <v>Power Station Connections</v>
          </cell>
          <cell r="O320" t="str">
            <v>GT plant connected at Tomago</v>
          </cell>
        </row>
        <row r="321">
          <cell r="B321" t="str">
            <v>Power Station Connections</v>
          </cell>
          <cell r="O321" t="str">
            <v>GT plant connected at Eraring</v>
          </cell>
        </row>
        <row r="322">
          <cell r="B322" t="str">
            <v>Power Station Connections</v>
          </cell>
          <cell r="O322" t="str">
            <v>GT plant connected at Munmorah</v>
          </cell>
        </row>
        <row r="323">
          <cell r="B323" t="str">
            <v>Power Station Connections</v>
          </cell>
          <cell r="O323" t="str">
            <v>GT plant connected at Tallawarra</v>
          </cell>
        </row>
        <row r="324">
          <cell r="B324" t="str">
            <v>Power Station Connections</v>
          </cell>
          <cell r="O324" t="str">
            <v>GT plant connected at Marulan</v>
          </cell>
        </row>
        <row r="335">
          <cell r="A335" t="str">
            <v>Previous Committed List</v>
          </cell>
        </row>
        <row r="336">
          <cell r="A336">
            <v>1</v>
          </cell>
          <cell r="B336" t="str">
            <v>Newcastle and Lower North Coast Supply - Committed</v>
          </cell>
          <cell r="C336">
            <v>1</v>
          </cell>
          <cell r="D336">
            <v>38322</v>
          </cell>
          <cell r="E336">
            <v>39</v>
          </cell>
          <cell r="F336">
            <v>3</v>
          </cell>
          <cell r="G336">
            <v>38292</v>
          </cell>
          <cell r="H336">
            <v>6</v>
          </cell>
          <cell r="I336" t="str">
            <v>330/132kV Greenfield</v>
          </cell>
          <cell r="J336">
            <v>1</v>
          </cell>
          <cell r="L336" t="str">
            <v>6.5.7</v>
          </cell>
          <cell r="M336" t="str">
            <v>Comm</v>
          </cell>
          <cell r="N336" t="str">
            <v>Committed</v>
          </cell>
          <cell r="O336" t="str">
            <v>Establishment of Waratah West 330/132kV Sub - Contract</v>
          </cell>
          <cell r="P336" t="str">
            <v>330SS</v>
          </cell>
          <cell r="Q336" t="str">
            <v>Northern</v>
          </cell>
          <cell r="R336">
            <v>14</v>
          </cell>
        </row>
        <row r="337">
          <cell r="A337">
            <v>2</v>
          </cell>
          <cell r="B337" t="str">
            <v>Sydney West SVC</v>
          </cell>
          <cell r="C337">
            <v>1</v>
          </cell>
          <cell r="D337">
            <v>38322</v>
          </cell>
          <cell r="E337">
            <v>55</v>
          </cell>
          <cell r="F337">
            <v>3</v>
          </cell>
          <cell r="G337">
            <v>38292</v>
          </cell>
          <cell r="H337">
            <v>6</v>
          </cell>
          <cell r="I337" t="str">
            <v>330/132kV Greenfield</v>
          </cell>
          <cell r="J337">
            <v>1</v>
          </cell>
          <cell r="L337" t="str">
            <v>5.2.2</v>
          </cell>
          <cell r="M337" t="str">
            <v>Const</v>
          </cell>
          <cell r="N337" t="str">
            <v>Committed</v>
          </cell>
          <cell r="O337" t="str">
            <v>Sydney West SVC - Contract</v>
          </cell>
          <cell r="P337" t="str">
            <v>SVC</v>
          </cell>
          <cell r="Q337" t="str">
            <v>Central</v>
          </cell>
          <cell r="R337">
            <v>20</v>
          </cell>
        </row>
        <row r="338">
          <cell r="A338">
            <v>3</v>
          </cell>
          <cell r="B338" t="str">
            <v>Waratah West - 330 kV Transformation</v>
          </cell>
          <cell r="C338">
            <v>1</v>
          </cell>
          <cell r="D338">
            <v>38322</v>
          </cell>
          <cell r="E338">
            <v>63</v>
          </cell>
          <cell r="F338">
            <v>3</v>
          </cell>
          <cell r="G338">
            <v>38292</v>
          </cell>
          <cell r="H338">
            <v>6</v>
          </cell>
          <cell r="I338" t="str">
            <v>330/132kV Greenfield</v>
          </cell>
          <cell r="J338">
            <v>1</v>
          </cell>
          <cell r="L338" t="str">
            <v>5.2.1</v>
          </cell>
          <cell r="M338" t="str">
            <v>Const</v>
          </cell>
          <cell r="N338" t="str">
            <v>Committed</v>
          </cell>
          <cell r="O338" t="str">
            <v>Waratah West- 330kV Tx1 for PDR T2059 Tomago Smelter Upgrade</v>
          </cell>
          <cell r="P338" t="str">
            <v>330SS</v>
          </cell>
          <cell r="Q338" t="str">
            <v>Northern</v>
          </cell>
        </row>
        <row r="339">
          <cell r="A339">
            <v>4</v>
          </cell>
          <cell r="B339" t="str">
            <v>Yass 330 kV Substation Equipment Replacement</v>
          </cell>
          <cell r="C339">
            <v>1</v>
          </cell>
          <cell r="D339">
            <v>38534</v>
          </cell>
          <cell r="E339">
            <v>68</v>
          </cell>
          <cell r="F339">
            <v>3</v>
          </cell>
          <cell r="G339">
            <v>38292</v>
          </cell>
          <cell r="H339">
            <v>6</v>
          </cell>
          <cell r="I339" t="str">
            <v>330/132kV Greenfield</v>
          </cell>
          <cell r="J339">
            <v>8.0666666666666664</v>
          </cell>
          <cell r="L339" t="str">
            <v>5.2.7</v>
          </cell>
          <cell r="M339" t="str">
            <v>Const</v>
          </cell>
          <cell r="N339" t="str">
            <v>Committed</v>
          </cell>
          <cell r="O339" t="str">
            <v>Yass 330kV Substation Refurbishment - Contract</v>
          </cell>
          <cell r="P339" t="str">
            <v>330SS</v>
          </cell>
          <cell r="Q339" t="str">
            <v>Southern</v>
          </cell>
          <cell r="R339">
            <v>32</v>
          </cell>
        </row>
        <row r="340">
          <cell r="A340">
            <v>5</v>
          </cell>
          <cell r="B340" t="str">
            <v>Yass 330 kV Substation Equipment Replacement</v>
          </cell>
          <cell r="C340">
            <v>1</v>
          </cell>
          <cell r="D340">
            <v>38534</v>
          </cell>
          <cell r="E340">
            <v>68</v>
          </cell>
          <cell r="F340">
            <v>2</v>
          </cell>
          <cell r="G340">
            <v>38292</v>
          </cell>
          <cell r="H340">
            <v>2</v>
          </cell>
          <cell r="I340" t="str">
            <v>EHV TL -REF</v>
          </cell>
          <cell r="J340">
            <v>8.0666666666666664</v>
          </cell>
          <cell r="L340" t="str">
            <v>5.2.7</v>
          </cell>
          <cell r="M340" t="str">
            <v>Const</v>
          </cell>
          <cell r="N340" t="str">
            <v>Committed</v>
          </cell>
          <cell r="O340" t="str">
            <v>Yass TL Re-arrangements associated with Sub - Contract</v>
          </cell>
          <cell r="P340" t="str">
            <v>TL REF</v>
          </cell>
          <cell r="Q340" t="str">
            <v>Southern</v>
          </cell>
          <cell r="R340">
            <v>6</v>
          </cell>
        </row>
        <row r="341">
          <cell r="A341">
            <v>6</v>
          </cell>
          <cell r="B341" t="str">
            <v>Newcastle and Lower North Coast Supply - Committed</v>
          </cell>
          <cell r="C341">
            <v>1</v>
          </cell>
          <cell r="D341">
            <v>38322</v>
          </cell>
          <cell r="E341">
            <v>39</v>
          </cell>
          <cell r="F341">
            <v>3</v>
          </cell>
          <cell r="G341">
            <v>38292</v>
          </cell>
          <cell r="H341">
            <v>9</v>
          </cell>
          <cell r="I341" t="str">
            <v>330/132kV Aug</v>
          </cell>
          <cell r="J341">
            <v>1</v>
          </cell>
          <cell r="L341" t="str">
            <v>6.5.7</v>
          </cell>
          <cell r="M341" t="str">
            <v>Comm</v>
          </cell>
          <cell r="N341" t="str">
            <v>Committed</v>
          </cell>
          <cell r="O341" t="str">
            <v>Tomago 330kV SS Augmentations - Contract</v>
          </cell>
          <cell r="P341" t="str">
            <v>330SS</v>
          </cell>
          <cell r="Q341" t="str">
            <v>Northern</v>
          </cell>
          <cell r="R341">
            <v>4</v>
          </cell>
        </row>
        <row r="342">
          <cell r="A342">
            <v>7</v>
          </cell>
          <cell r="B342" t="str">
            <v>Newcastle and Lower North Coast Supply - Committed</v>
          </cell>
          <cell r="C342">
            <v>1</v>
          </cell>
          <cell r="D342">
            <v>38322</v>
          </cell>
          <cell r="E342">
            <v>39</v>
          </cell>
          <cell r="F342">
            <v>3</v>
          </cell>
          <cell r="G342">
            <v>38292</v>
          </cell>
          <cell r="H342">
            <v>9</v>
          </cell>
          <cell r="I342" t="str">
            <v>330/132kV Aug</v>
          </cell>
          <cell r="J342">
            <v>1</v>
          </cell>
          <cell r="L342" t="str">
            <v>6.5.7</v>
          </cell>
          <cell r="M342" t="str">
            <v>Comm</v>
          </cell>
          <cell r="N342" t="str">
            <v>Committed</v>
          </cell>
          <cell r="O342" t="str">
            <v>Newcastle 330/132kV Substation Augmentations - Contract</v>
          </cell>
          <cell r="P342" t="str">
            <v>330SS</v>
          </cell>
          <cell r="Q342" t="str">
            <v>Northern</v>
          </cell>
          <cell r="R342">
            <v>1</v>
          </cell>
        </row>
        <row r="343">
          <cell r="A343">
            <v>8</v>
          </cell>
          <cell r="B343" t="str">
            <v>Newcastle and Lower North Coast Supply - Committed</v>
          </cell>
          <cell r="C343">
            <v>1</v>
          </cell>
          <cell r="D343">
            <v>38322</v>
          </cell>
          <cell r="E343">
            <v>39</v>
          </cell>
          <cell r="F343">
            <v>2</v>
          </cell>
          <cell r="G343">
            <v>38292</v>
          </cell>
          <cell r="H343">
            <v>4</v>
          </cell>
          <cell r="I343" t="str">
            <v>TL -REF</v>
          </cell>
          <cell r="J343">
            <v>1</v>
          </cell>
          <cell r="L343" t="str">
            <v>6.5.7</v>
          </cell>
          <cell r="M343" t="str">
            <v>Comm</v>
          </cell>
          <cell r="N343" t="str">
            <v>Committed</v>
          </cell>
          <cell r="O343" t="str">
            <v>Tomago/Waratah West minor line alterations - Contract</v>
          </cell>
          <cell r="P343" t="str">
            <v>TL REF</v>
          </cell>
          <cell r="Q343" t="str">
            <v>Northern</v>
          </cell>
          <cell r="R343">
            <v>1</v>
          </cell>
        </row>
        <row r="344">
          <cell r="A344">
            <v>9</v>
          </cell>
          <cell r="B344" t="str">
            <v>Waratah West - 330 kV Transformation</v>
          </cell>
          <cell r="C344">
            <v>1</v>
          </cell>
          <cell r="D344">
            <v>38322</v>
          </cell>
          <cell r="E344">
            <v>64</v>
          </cell>
          <cell r="F344">
            <v>3</v>
          </cell>
          <cell r="G344">
            <v>38292</v>
          </cell>
          <cell r="H344">
            <v>9</v>
          </cell>
          <cell r="I344" t="str">
            <v>330/132kV Aug</v>
          </cell>
          <cell r="J344">
            <v>1</v>
          </cell>
          <cell r="L344" t="str">
            <v>5.2.1</v>
          </cell>
          <cell r="M344" t="str">
            <v>Const</v>
          </cell>
          <cell r="N344" t="str">
            <v>Committed</v>
          </cell>
          <cell r="O344" t="str">
            <v>Tomago SS Augmentation for PDR T2059 Tomago Smelter Upgrade</v>
          </cell>
          <cell r="P344" t="str">
            <v>330SS</v>
          </cell>
          <cell r="Q344" t="str">
            <v>Northern</v>
          </cell>
        </row>
        <row r="345">
          <cell r="A345">
            <v>10</v>
          </cell>
          <cell r="B345" t="str">
            <v>Waratah West - 330 kV Transformation</v>
          </cell>
          <cell r="C345">
            <v>1</v>
          </cell>
          <cell r="D345">
            <v>38322</v>
          </cell>
          <cell r="E345">
            <v>64</v>
          </cell>
          <cell r="F345">
            <v>3</v>
          </cell>
          <cell r="G345">
            <v>38292</v>
          </cell>
          <cell r="H345">
            <v>9</v>
          </cell>
          <cell r="I345" t="str">
            <v>330/132kV Aug</v>
          </cell>
          <cell r="J345">
            <v>1</v>
          </cell>
          <cell r="L345" t="str">
            <v>5.2.1</v>
          </cell>
          <cell r="M345" t="str">
            <v>Const</v>
          </cell>
          <cell r="N345" t="str">
            <v>Committed</v>
          </cell>
          <cell r="O345" t="str">
            <v>Newcastle SS Augmentation for PDR T2059 Tomago Smelter Upgrade</v>
          </cell>
          <cell r="P345" t="str">
            <v>330SS</v>
          </cell>
          <cell r="Q345" t="str">
            <v>Northern</v>
          </cell>
        </row>
        <row r="346">
          <cell r="A346">
            <v>11</v>
          </cell>
          <cell r="B346" t="str">
            <v>Waratah West - 330 kV Transformation</v>
          </cell>
          <cell r="C346">
            <v>1</v>
          </cell>
          <cell r="D346">
            <v>38322</v>
          </cell>
          <cell r="E346">
            <v>46</v>
          </cell>
          <cell r="F346">
            <v>2</v>
          </cell>
          <cell r="G346">
            <v>38292</v>
          </cell>
          <cell r="H346">
            <v>4</v>
          </cell>
          <cell r="I346" t="str">
            <v>TL -REF</v>
          </cell>
          <cell r="J346">
            <v>1</v>
          </cell>
          <cell r="L346" t="str">
            <v>5.2.1</v>
          </cell>
          <cell r="M346" t="str">
            <v>Const</v>
          </cell>
          <cell r="N346" t="str">
            <v>Committed</v>
          </cell>
          <cell r="O346" t="str">
            <v>95W TL for PDR T2059 Tomago Smelter Upgrade</v>
          </cell>
          <cell r="P346" t="str">
            <v>TL REF</v>
          </cell>
          <cell r="Q346" t="str">
            <v>Northern</v>
          </cell>
        </row>
        <row r="347">
          <cell r="A347">
            <v>12</v>
          </cell>
          <cell r="B347" t="str">
            <v>Waratah West - 330 kV Transformation</v>
          </cell>
          <cell r="C347">
            <v>1</v>
          </cell>
          <cell r="D347">
            <v>38322</v>
          </cell>
          <cell r="E347">
            <v>64</v>
          </cell>
          <cell r="F347">
            <v>2</v>
          </cell>
          <cell r="G347">
            <v>38292</v>
          </cell>
          <cell r="H347">
            <v>4</v>
          </cell>
          <cell r="I347" t="str">
            <v>TL -REF</v>
          </cell>
          <cell r="J347">
            <v>1</v>
          </cell>
          <cell r="L347" t="str">
            <v>5.2.1</v>
          </cell>
          <cell r="M347" t="str">
            <v>Const</v>
          </cell>
          <cell r="N347" t="str">
            <v>Committed</v>
          </cell>
          <cell r="O347" t="str">
            <v>95N TL Uprating for PDR T2059 Tomago Smelter Upgrade</v>
          </cell>
          <cell r="P347" t="str">
            <v>TL REF</v>
          </cell>
          <cell r="Q347" t="str">
            <v>Northern</v>
          </cell>
        </row>
        <row r="348">
          <cell r="A348">
            <v>13</v>
          </cell>
          <cell r="B348" t="str">
            <v>Wollar - Wellington 330 kV Line &amp; Wollar 330 kV Sw Stn</v>
          </cell>
          <cell r="C348">
            <v>1</v>
          </cell>
          <cell r="D348">
            <v>39417</v>
          </cell>
          <cell r="E348">
            <v>65</v>
          </cell>
          <cell r="F348">
            <v>1</v>
          </cell>
          <cell r="G348">
            <v>38292</v>
          </cell>
          <cell r="H348">
            <v>1</v>
          </cell>
          <cell r="I348" t="str">
            <v>EHV TL -EIS</v>
          </cell>
          <cell r="J348">
            <v>37.5</v>
          </cell>
          <cell r="L348" t="str">
            <v>5.3.4</v>
          </cell>
          <cell r="M348" t="str">
            <v>Likely</v>
          </cell>
          <cell r="N348" t="str">
            <v>Committed</v>
          </cell>
          <cell r="O348" t="str">
            <v>Wollar to Wellington 330kV TL - Contract</v>
          </cell>
          <cell r="P348" t="str">
            <v>TL EIS</v>
          </cell>
          <cell r="Q348" t="str">
            <v>Central</v>
          </cell>
          <cell r="R348">
            <v>65</v>
          </cell>
        </row>
        <row r="349">
          <cell r="A349">
            <v>14</v>
          </cell>
          <cell r="B349" t="str">
            <v>Armidale, Mrln, Vales, Vinyd,Well'ton,&amp; Yass 330 kV Txs</v>
          </cell>
          <cell r="C349">
            <v>1</v>
          </cell>
          <cell r="D349">
            <v>38292</v>
          </cell>
          <cell r="E349">
            <v>3</v>
          </cell>
          <cell r="F349">
            <v>3</v>
          </cell>
          <cell r="G349">
            <v>38292</v>
          </cell>
          <cell r="H349">
            <v>11</v>
          </cell>
          <cell r="I349" t="str">
            <v>Transformer Replace</v>
          </cell>
          <cell r="J349">
            <v>0</v>
          </cell>
          <cell r="L349" t="str">
            <v>6.3.1</v>
          </cell>
          <cell r="M349" t="str">
            <v>Likely</v>
          </cell>
          <cell r="N349" t="str">
            <v>Committed</v>
          </cell>
          <cell r="O349" t="str">
            <v>Vineyard 330kV SS- Replacement of No.2 Tx - Contract</v>
          </cell>
          <cell r="P349" t="str">
            <v>330TX</v>
          </cell>
          <cell r="Q349" t="str">
            <v>Central</v>
          </cell>
          <cell r="R349">
            <v>5</v>
          </cell>
        </row>
        <row r="350">
          <cell r="A350">
            <v>15</v>
          </cell>
          <cell r="B350" t="str">
            <v>Liverpool Third 330/132 kV Transformer</v>
          </cell>
          <cell r="C350">
            <v>1</v>
          </cell>
          <cell r="D350">
            <v>38322</v>
          </cell>
          <cell r="E350">
            <v>28</v>
          </cell>
          <cell r="F350">
            <v>3</v>
          </cell>
          <cell r="G350">
            <v>38292</v>
          </cell>
          <cell r="H350">
            <v>11</v>
          </cell>
          <cell r="I350" t="str">
            <v>Transformer Replace</v>
          </cell>
          <cell r="J350">
            <v>1</v>
          </cell>
          <cell r="L350" t="str">
            <v>5.2.3</v>
          </cell>
          <cell r="M350" t="str">
            <v>Const</v>
          </cell>
          <cell r="N350" t="str">
            <v>Committed</v>
          </cell>
          <cell r="O350" t="str">
            <v>Liverpool Third Transformer - Contract</v>
          </cell>
          <cell r="P350" t="str">
            <v>330SS</v>
          </cell>
          <cell r="Q350" t="str">
            <v>Central</v>
          </cell>
          <cell r="R350">
            <v>9</v>
          </cell>
        </row>
        <row r="351">
          <cell r="A351">
            <v>16</v>
          </cell>
          <cell r="B351" t="str">
            <v>Coffs Harbour: 330/132 kV Substation</v>
          </cell>
          <cell r="C351">
            <v>1</v>
          </cell>
          <cell r="D351">
            <v>38961</v>
          </cell>
          <cell r="E351">
            <v>9</v>
          </cell>
          <cell r="F351">
            <v>3</v>
          </cell>
          <cell r="G351">
            <v>38292</v>
          </cell>
          <cell r="H351">
            <v>6</v>
          </cell>
          <cell r="I351" t="str">
            <v>330/132kV Greenfield</v>
          </cell>
          <cell r="J351">
            <v>22.3</v>
          </cell>
          <cell r="L351" t="str">
            <v>5.3.1</v>
          </cell>
          <cell r="M351" t="str">
            <v>Likely</v>
          </cell>
          <cell r="N351" t="str">
            <v>Committed</v>
          </cell>
          <cell r="O351" t="str">
            <v>Coffs Harbour 330/132kV Substation - Contract</v>
          </cell>
          <cell r="P351" t="str">
            <v>330SS</v>
          </cell>
          <cell r="Q351" t="str">
            <v>Northern</v>
          </cell>
          <cell r="R351">
            <v>18</v>
          </cell>
        </row>
        <row r="352">
          <cell r="A352">
            <v>17</v>
          </cell>
          <cell r="B352" t="str">
            <v>Coffs Harbour: 330/132 kV Substation</v>
          </cell>
          <cell r="C352">
            <v>1</v>
          </cell>
          <cell r="D352">
            <v>38961</v>
          </cell>
          <cell r="E352">
            <v>9</v>
          </cell>
          <cell r="F352">
            <v>2</v>
          </cell>
          <cell r="G352">
            <v>38292</v>
          </cell>
          <cell r="H352">
            <v>2</v>
          </cell>
          <cell r="I352" t="str">
            <v>EHV TL -REF</v>
          </cell>
          <cell r="J352">
            <v>22.3</v>
          </cell>
          <cell r="L352" t="str">
            <v>5.3.1</v>
          </cell>
          <cell r="M352" t="str">
            <v>Likely</v>
          </cell>
          <cell r="N352" t="str">
            <v>Committed</v>
          </cell>
          <cell r="O352" t="str">
            <v>Coffs Harbour TL Rearrangement - Contract</v>
          </cell>
          <cell r="P352" t="str">
            <v>TL REF</v>
          </cell>
          <cell r="Q352" t="str">
            <v>Northern</v>
          </cell>
          <cell r="R352">
            <v>2</v>
          </cell>
        </row>
        <row r="353">
          <cell r="A353">
            <v>18</v>
          </cell>
          <cell r="B353" t="str">
            <v>Central Coast 330 kV Rearr'ts: Vales Point</v>
          </cell>
          <cell r="C353">
            <v>1</v>
          </cell>
          <cell r="D353">
            <v>38687</v>
          </cell>
          <cell r="E353">
            <v>8</v>
          </cell>
          <cell r="F353">
            <v>3</v>
          </cell>
          <cell r="G353">
            <v>38292</v>
          </cell>
          <cell r="H353">
            <v>9</v>
          </cell>
          <cell r="I353" t="str">
            <v>330/132kV Aug</v>
          </cell>
          <cell r="J353">
            <v>13.166666666666666</v>
          </cell>
          <cell r="L353" t="str">
            <v>5.3.6</v>
          </cell>
          <cell r="M353" t="str">
            <v>Likely</v>
          </cell>
          <cell r="N353" t="str">
            <v>Committed</v>
          </cell>
          <cell r="O353" t="str">
            <v>Vales Point 330 kV Switchyard Rationalisation (PDR 2054)</v>
          </cell>
          <cell r="P353" t="str">
            <v>330SS</v>
          </cell>
          <cell r="Q353" t="str">
            <v>Northern</v>
          </cell>
          <cell r="R353">
            <v>0.25</v>
          </cell>
        </row>
        <row r="354">
          <cell r="A354">
            <v>19</v>
          </cell>
          <cell r="B354" t="str">
            <v>Central Coast 330 kV Rearr'ts: Vales Point</v>
          </cell>
          <cell r="C354">
            <v>1</v>
          </cell>
          <cell r="D354">
            <v>38687</v>
          </cell>
          <cell r="E354">
            <v>8</v>
          </cell>
          <cell r="F354">
            <v>3</v>
          </cell>
          <cell r="G354">
            <v>38292</v>
          </cell>
          <cell r="H354">
            <v>9</v>
          </cell>
          <cell r="I354" t="str">
            <v>330/132kV Aug</v>
          </cell>
          <cell r="J354">
            <v>13.166666666666666</v>
          </cell>
          <cell r="L354" t="str">
            <v>5.3.6</v>
          </cell>
          <cell r="M354" t="str">
            <v>Likely</v>
          </cell>
          <cell r="N354" t="str">
            <v>Committed</v>
          </cell>
          <cell r="O354" t="str">
            <v>Munmorah 330 kV Switchyard Rationalisation (PDR 2054)</v>
          </cell>
          <cell r="P354" t="str">
            <v>330SS</v>
          </cell>
          <cell r="Q354" t="str">
            <v>Northern</v>
          </cell>
          <cell r="R354">
            <v>0.25</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Sheet5"/>
      <sheetName val="Check These"/>
      <sheetName val="Summary by Location"/>
      <sheetName val="Summary by Strategy"/>
      <sheetName val="Projects"/>
      <sheetName val="Strategies"/>
      <sheetName val="Comments"/>
    </sheetNames>
    <sheetDataSet>
      <sheetData sheetId="0"/>
      <sheetData sheetId="1"/>
      <sheetData sheetId="2"/>
      <sheetData sheetId="3"/>
      <sheetData sheetId="4"/>
      <sheetData sheetId="5"/>
      <sheetData sheetId="6">
        <row r="7">
          <cell r="B7">
            <v>0</v>
          </cell>
          <cell r="C7" t="str">
            <v>Transformers</v>
          </cell>
          <cell r="D7" t="str">
            <v>Condition Assessment</v>
          </cell>
          <cell r="E7" t="str">
            <v>Other</v>
          </cell>
          <cell r="F7" t="str">
            <v>Life Assessment</v>
          </cell>
          <cell r="G7" t="str">
            <v>O</v>
          </cell>
          <cell r="H7" t="str">
            <v>I</v>
          </cell>
          <cell r="I7">
            <v>1994</v>
          </cell>
          <cell r="J7" t="str">
            <v>Asset Managers</v>
          </cell>
          <cell r="K7" t="str">
            <v>Recurrent</v>
          </cell>
          <cell r="M7" t="str">
            <v>RM</v>
          </cell>
          <cell r="Q7">
            <v>3</v>
          </cell>
        </row>
        <row r="8">
          <cell r="B8">
            <v>0.1</v>
          </cell>
          <cell r="C8" t="str">
            <v>Transformers</v>
          </cell>
          <cell r="D8" t="str">
            <v>Transformer/Reactor Refurbishment</v>
          </cell>
          <cell r="E8" t="str">
            <v>Life Extension</v>
          </cell>
          <cell r="F8" t="str">
            <v>Refurbish Transformers</v>
          </cell>
          <cell r="G8" t="str">
            <v>M</v>
          </cell>
          <cell r="H8" t="str">
            <v>C</v>
          </cell>
          <cell r="I8">
            <v>1994</v>
          </cell>
          <cell r="J8" t="str">
            <v>Asset Managers</v>
          </cell>
          <cell r="K8" t="str">
            <v>Recurrent</v>
          </cell>
          <cell r="L8" t="str">
            <v>Need to separate oil leaks and oil treatment and also to include all txs in Attach A</v>
          </cell>
          <cell r="M8" t="str">
            <v>Assess indivually</v>
          </cell>
          <cell r="Q8" t="str">
            <v>3i</v>
          </cell>
        </row>
        <row r="9">
          <cell r="B9">
            <v>1</v>
          </cell>
          <cell r="C9" t="str">
            <v>Transformers</v>
          </cell>
          <cell r="D9" t="str">
            <v>Transformer/Reactor Life Extension</v>
          </cell>
          <cell r="E9" t="str">
            <v>Life Extension</v>
          </cell>
          <cell r="F9" t="str">
            <v>Life Extension Works</v>
          </cell>
          <cell r="G9" t="str">
            <v>C</v>
          </cell>
        </row>
        <row r="10">
          <cell r="B10">
            <v>1.1000000000000001</v>
          </cell>
          <cell r="C10" t="str">
            <v>Transformers</v>
          </cell>
          <cell r="D10" t="str">
            <v>Transformer/Reactor Replacement</v>
          </cell>
          <cell r="E10" t="str">
            <v>Replacement</v>
          </cell>
          <cell r="F10" t="str">
            <v>Replace Transformers (planned)</v>
          </cell>
          <cell r="G10" t="str">
            <v>C</v>
          </cell>
          <cell r="H10" t="str">
            <v>C</v>
          </cell>
          <cell r="I10">
            <v>2002</v>
          </cell>
          <cell r="J10" t="str">
            <v>Asset Managers</v>
          </cell>
          <cell r="K10" t="str">
            <v>Recurrent</v>
          </cell>
          <cell r="M10" t="str">
            <v>Assess indivually</v>
          </cell>
          <cell r="Q10" t="str">
            <v>2i</v>
          </cell>
        </row>
        <row r="11">
          <cell r="B11">
            <v>2</v>
          </cell>
          <cell r="C11" t="str">
            <v>Transformers</v>
          </cell>
          <cell r="D11" t="str">
            <v>Transformer/Reactor Failure</v>
          </cell>
          <cell r="E11" t="str">
            <v>Replacement</v>
          </cell>
          <cell r="F11" t="str">
            <v>Replace Transformers (unplanned)</v>
          </cell>
          <cell r="G11" t="str">
            <v>C</v>
          </cell>
          <cell r="H11" t="str">
            <v>C</v>
          </cell>
          <cell r="I11">
            <v>2002</v>
          </cell>
          <cell r="J11" t="str">
            <v>SSE</v>
          </cell>
          <cell r="K11" t="str">
            <v>Recurrent</v>
          </cell>
          <cell r="M11">
            <v>0</v>
          </cell>
          <cell r="N11">
            <v>0</v>
          </cell>
          <cell r="O11">
            <v>10</v>
          </cell>
          <cell r="P11">
            <v>0</v>
          </cell>
          <cell r="Q11">
            <v>1</v>
          </cell>
        </row>
        <row r="12">
          <cell r="B12">
            <v>3</v>
          </cell>
          <cell r="C12" t="str">
            <v>Transformers</v>
          </cell>
          <cell r="D12" t="str">
            <v>Conservator Bags</v>
          </cell>
          <cell r="E12" t="str">
            <v>Conservator Bags</v>
          </cell>
          <cell r="F12" t="str">
            <v>Install bags on Txs manufactured &gt;1975</v>
          </cell>
          <cell r="G12" t="str">
            <v>C</v>
          </cell>
          <cell r="H12" t="str">
            <v>R</v>
          </cell>
          <cell r="I12">
            <v>1994</v>
          </cell>
          <cell r="J12" t="str">
            <v>Asset Managers</v>
          </cell>
          <cell r="K12" t="str">
            <v>Deferred (no date)</v>
          </cell>
          <cell r="L12" t="str">
            <v>Need to split Strategy a1 into pre 1975 and post1975</v>
          </cell>
          <cell r="M12">
            <v>0</v>
          </cell>
          <cell r="N12">
            <v>0</v>
          </cell>
          <cell r="O12">
            <v>0</v>
          </cell>
          <cell r="P12">
            <v>10</v>
          </cell>
          <cell r="Q12">
            <v>3</v>
          </cell>
        </row>
        <row r="13">
          <cell r="B13">
            <v>3</v>
          </cell>
          <cell r="C13" t="str">
            <v>Transformers</v>
          </cell>
          <cell r="D13" t="str">
            <v>Conservator Bags</v>
          </cell>
          <cell r="E13" t="str">
            <v>Conservator Bags</v>
          </cell>
          <cell r="F13" t="str">
            <v>Install bags on Txs manufactured &lt;1975</v>
          </cell>
          <cell r="G13" t="str">
            <v>C</v>
          </cell>
          <cell r="H13" t="str">
            <v>R</v>
          </cell>
          <cell r="I13">
            <v>1994</v>
          </cell>
          <cell r="J13" t="str">
            <v>Asset Managers</v>
          </cell>
          <cell r="K13" t="str">
            <v>Deferred (2003)</v>
          </cell>
          <cell r="L13" t="str">
            <v>Reason for difference between pre 1975 and post 1975 not clear</v>
          </cell>
          <cell r="M13">
            <v>0</v>
          </cell>
          <cell r="N13">
            <v>0</v>
          </cell>
          <cell r="O13">
            <v>0</v>
          </cell>
          <cell r="P13">
            <v>8</v>
          </cell>
          <cell r="Q13">
            <v>3</v>
          </cell>
        </row>
        <row r="14">
          <cell r="B14">
            <v>3</v>
          </cell>
          <cell r="C14" t="str">
            <v>Transformers</v>
          </cell>
          <cell r="D14" t="str">
            <v>Conservator Bags</v>
          </cell>
          <cell r="E14" t="str">
            <v>Conservator Bags</v>
          </cell>
          <cell r="F14" t="str">
            <v>Review effectiveness of air/oil separation systems and investigate alternative methods</v>
          </cell>
          <cell r="G14" t="str">
            <v>O</v>
          </cell>
          <cell r="H14" t="str">
            <v>I</v>
          </cell>
          <cell r="I14">
            <v>2002</v>
          </cell>
          <cell r="J14" t="str">
            <v>AM/Central</v>
          </cell>
          <cell r="K14">
            <v>38352</v>
          </cell>
          <cell r="M14">
            <v>0</v>
          </cell>
          <cell r="N14">
            <v>0</v>
          </cell>
          <cell r="O14">
            <v>0</v>
          </cell>
          <cell r="P14">
            <v>8</v>
          </cell>
          <cell r="Q14">
            <v>3</v>
          </cell>
        </row>
        <row r="15">
          <cell r="B15">
            <v>4</v>
          </cell>
          <cell r="C15" t="str">
            <v>Transformers</v>
          </cell>
          <cell r="D15" t="str">
            <v>Sealing of On Load Tapchanger Diverter Compartments</v>
          </cell>
          <cell r="E15" t="str">
            <v>Other</v>
          </cell>
          <cell r="F15" t="str">
            <v>Review effectiveness of existing condition monitoring where oil leaks from diverter into the main tank and examine alternative techniques</v>
          </cell>
          <cell r="G15" t="str">
            <v>O</v>
          </cell>
          <cell r="H15" t="str">
            <v>I</v>
          </cell>
          <cell r="I15">
            <v>2002</v>
          </cell>
          <cell r="J15" t="str">
            <v>SSE</v>
          </cell>
          <cell r="K15">
            <v>38504</v>
          </cell>
          <cell r="L15" t="str">
            <v>Target dates required</v>
          </cell>
          <cell r="M15">
            <v>0</v>
          </cell>
          <cell r="N15">
            <v>0</v>
          </cell>
          <cell r="O15">
            <v>0</v>
          </cell>
          <cell r="P15">
            <v>8</v>
          </cell>
          <cell r="Q15">
            <v>3</v>
          </cell>
        </row>
        <row r="16">
          <cell r="B16">
            <v>5</v>
          </cell>
          <cell r="C16" t="str">
            <v>Transformers</v>
          </cell>
          <cell r="D16" t="str">
            <v>Ageing of On Load Tapchangers</v>
          </cell>
          <cell r="E16" t="str">
            <v>Other</v>
          </cell>
          <cell r="F16" t="str">
            <v>Review all tapchangers that operate more than 15,000 times per year and assess suitability for an on-line filter unit to be installed, or other methods of controlling diverter switch wear</v>
          </cell>
          <cell r="G16" t="str">
            <v>O</v>
          </cell>
          <cell r="H16" t="str">
            <v>I</v>
          </cell>
          <cell r="I16">
            <v>1998</v>
          </cell>
          <cell r="J16" t="str">
            <v>Asset Managers</v>
          </cell>
          <cell r="K16">
            <v>38504</v>
          </cell>
          <cell r="L16" t="str">
            <v>Target dates required</v>
          </cell>
          <cell r="M16">
            <v>2</v>
          </cell>
          <cell r="N16">
            <v>2</v>
          </cell>
          <cell r="O16">
            <v>10</v>
          </cell>
          <cell r="P16">
            <v>8</v>
          </cell>
          <cell r="Q16">
            <v>3</v>
          </cell>
        </row>
        <row r="17">
          <cell r="B17">
            <v>5</v>
          </cell>
          <cell r="C17" t="str">
            <v>Transformers</v>
          </cell>
          <cell r="D17" t="str">
            <v>Ageing of On Load Tapchangers</v>
          </cell>
          <cell r="E17" t="str">
            <v>Other</v>
          </cell>
          <cell r="F17" t="str">
            <v>Install on-line oil filter units as determined by the investigation</v>
          </cell>
          <cell r="G17" t="str">
            <v>C</v>
          </cell>
          <cell r="H17" t="str">
            <v>C</v>
          </cell>
          <cell r="I17">
            <v>1998</v>
          </cell>
          <cell r="J17" t="str">
            <v>Asset Managers</v>
          </cell>
          <cell r="K17" t="str">
            <v>To be determined by investigation</v>
          </cell>
          <cell r="M17">
            <v>2</v>
          </cell>
          <cell r="N17">
            <v>2</v>
          </cell>
          <cell r="O17">
            <v>10</v>
          </cell>
          <cell r="P17">
            <v>8</v>
          </cell>
          <cell r="Q17">
            <v>3</v>
          </cell>
        </row>
        <row r="18">
          <cell r="B18">
            <v>6</v>
          </cell>
          <cell r="C18" t="str">
            <v>Transformers</v>
          </cell>
          <cell r="D18" t="str">
            <v>Ageing of On Load Tapchangers</v>
          </cell>
          <cell r="E18" t="str">
            <v>Other</v>
          </cell>
          <cell r="F18" t="str">
            <v>Develop a schedule for the inspection of all Reinhausen tapchangers with greater than 300,000 operations (500,000 operations for transformers loaded between 30%  and 50% of rating)</v>
          </cell>
          <cell r="G18" t="str">
            <v>O</v>
          </cell>
          <cell r="H18" t="str">
            <v>I</v>
          </cell>
          <cell r="I18">
            <v>2002</v>
          </cell>
          <cell r="J18" t="str">
            <v>SSE</v>
          </cell>
          <cell r="K18">
            <v>38322</v>
          </cell>
          <cell r="L18" t="str">
            <v>If it hasn't been done need to renew target date.  Also need to split strategy it List and Maintenance Actions</v>
          </cell>
          <cell r="M18">
            <v>2</v>
          </cell>
          <cell r="N18">
            <v>2</v>
          </cell>
          <cell r="O18">
            <v>10</v>
          </cell>
          <cell r="P18">
            <v>10</v>
          </cell>
          <cell r="Q18">
            <v>3</v>
          </cell>
        </row>
        <row r="19">
          <cell r="B19">
            <v>6</v>
          </cell>
          <cell r="C19" t="str">
            <v>Transformers</v>
          </cell>
          <cell r="D19" t="str">
            <v>Ageing of On Load Tapchangers</v>
          </cell>
          <cell r="E19" t="str">
            <v>Other</v>
          </cell>
          <cell r="F19" t="str">
            <v>Inspect Reinhausen type diverters in conjunction with suitably trained persons as per operational schedule</v>
          </cell>
          <cell r="G19" t="str">
            <v>O</v>
          </cell>
          <cell r="H19" t="str">
            <v>I</v>
          </cell>
          <cell r="I19">
            <v>2002</v>
          </cell>
          <cell r="J19" t="str">
            <v>Asset Managers</v>
          </cell>
          <cell r="K19">
            <v>38533</v>
          </cell>
          <cell r="M19">
            <v>2</v>
          </cell>
          <cell r="N19">
            <v>2</v>
          </cell>
          <cell r="O19">
            <v>10</v>
          </cell>
          <cell r="P19">
            <v>10</v>
          </cell>
          <cell r="Q19">
            <v>3</v>
          </cell>
        </row>
        <row r="20">
          <cell r="B20">
            <v>6</v>
          </cell>
          <cell r="C20" t="str">
            <v>Transformers</v>
          </cell>
          <cell r="D20" t="str">
            <v>Ageing of On Load Tapchangers</v>
          </cell>
          <cell r="E20" t="str">
            <v>Replacement</v>
          </cell>
          <cell r="F20" t="str">
            <v>Replace Reinhausen diverter switches dependent on assessment</v>
          </cell>
          <cell r="G20" t="str">
            <v>C</v>
          </cell>
          <cell r="H20" t="str">
            <v>C</v>
          </cell>
          <cell r="I20">
            <v>1998</v>
          </cell>
          <cell r="J20" t="str">
            <v>Asset Managers</v>
          </cell>
          <cell r="K20" t="str">
            <v>To be determined by investigation</v>
          </cell>
          <cell r="L20" t="str">
            <v>This strategy will need to be defined better so it can be costed.</v>
          </cell>
          <cell r="M20">
            <v>2</v>
          </cell>
          <cell r="N20">
            <v>2</v>
          </cell>
          <cell r="O20">
            <v>10</v>
          </cell>
          <cell r="P20">
            <v>10</v>
          </cell>
          <cell r="Q20">
            <v>3</v>
          </cell>
        </row>
        <row r="21">
          <cell r="B21">
            <v>7</v>
          </cell>
          <cell r="C21" t="str">
            <v>Transformers</v>
          </cell>
          <cell r="D21" t="str">
            <v>Ageing of On Load Tapchangers</v>
          </cell>
          <cell r="E21" t="str">
            <v>Other</v>
          </cell>
          <cell r="F21" t="str">
            <v>Identify F&amp;D Type diverters where there is no mechanical stop</v>
          </cell>
          <cell r="G21" t="str">
            <v>O</v>
          </cell>
          <cell r="H21" t="str">
            <v>I</v>
          </cell>
          <cell r="I21">
            <v>2003</v>
          </cell>
          <cell r="J21" t="str">
            <v>Asset Managers</v>
          </cell>
          <cell r="L21" t="str">
            <v xml:space="preserve">This strategy needs to be split into I &amp; M and target date added to I </v>
          </cell>
          <cell r="M21">
            <v>2</v>
          </cell>
          <cell r="N21">
            <v>2</v>
          </cell>
          <cell r="O21">
            <v>10</v>
          </cell>
          <cell r="P21">
            <v>10</v>
          </cell>
          <cell r="Q21">
            <v>3</v>
          </cell>
        </row>
        <row r="22">
          <cell r="B22">
            <v>7.1</v>
          </cell>
          <cell r="C22" t="str">
            <v>Transformers</v>
          </cell>
          <cell r="D22" t="str">
            <v>Ageing of On Load Tapchangers</v>
          </cell>
          <cell r="E22" t="str">
            <v>Other</v>
          </cell>
          <cell r="F22" t="str">
            <v>Fit new end stops to F &amp; D types</v>
          </cell>
          <cell r="G22" t="str">
            <v>O</v>
          </cell>
          <cell r="H22" t="str">
            <v>M</v>
          </cell>
          <cell r="I22">
            <v>2003</v>
          </cell>
          <cell r="J22" t="str">
            <v>Asset Managers</v>
          </cell>
          <cell r="K22">
            <v>38168</v>
          </cell>
          <cell r="L22" t="str">
            <v>If not done renew target dates.</v>
          </cell>
          <cell r="M22">
            <v>2</v>
          </cell>
          <cell r="N22">
            <v>2</v>
          </cell>
          <cell r="O22">
            <v>10</v>
          </cell>
          <cell r="P22">
            <v>10</v>
          </cell>
          <cell r="Q22">
            <v>3</v>
          </cell>
        </row>
        <row r="23">
          <cell r="B23">
            <v>8</v>
          </cell>
          <cell r="C23" t="str">
            <v>Transformers</v>
          </cell>
          <cell r="D23" t="str">
            <v>Ageing of On Load Tapchangers</v>
          </cell>
          <cell r="E23" t="str">
            <v>Other</v>
          </cell>
          <cell r="F23" t="str">
            <v>Investigate comparison methods to verify alignment in tapchangers</v>
          </cell>
          <cell r="G23" t="str">
            <v>O</v>
          </cell>
          <cell r="H23" t="str">
            <v>I</v>
          </cell>
          <cell r="I23">
            <v>2003</v>
          </cell>
          <cell r="J23" t="str">
            <v>SSE</v>
          </cell>
          <cell r="K23">
            <v>38533</v>
          </cell>
          <cell r="M23">
            <v>2</v>
          </cell>
          <cell r="N23">
            <v>2</v>
          </cell>
          <cell r="O23">
            <v>10</v>
          </cell>
          <cell r="P23">
            <v>10</v>
          </cell>
          <cell r="Q23">
            <v>3</v>
          </cell>
        </row>
        <row r="24">
          <cell r="B24">
            <v>9</v>
          </cell>
          <cell r="C24" t="str">
            <v>Transformers</v>
          </cell>
          <cell r="D24" t="str">
            <v>Ageing of On Load Tapchangers</v>
          </cell>
          <cell r="E24" t="str">
            <v>Other</v>
          </cell>
          <cell r="F24" t="str">
            <v>Set up program of inspection and life assessment of at risk and aged tapchangers</v>
          </cell>
          <cell r="G24" t="str">
            <v>O</v>
          </cell>
          <cell r="H24" t="str">
            <v>I</v>
          </cell>
          <cell r="I24">
            <v>2003</v>
          </cell>
          <cell r="J24" t="str">
            <v>SSE</v>
          </cell>
          <cell r="K24">
            <v>37741</v>
          </cell>
          <cell r="L24" t="str">
            <v>Needs to be split into I &amp; M strategies and really needs more specific targets clarifying types of tapchangers referred to</v>
          </cell>
          <cell r="M24">
            <v>2</v>
          </cell>
          <cell r="N24">
            <v>2</v>
          </cell>
          <cell r="O24">
            <v>10</v>
          </cell>
          <cell r="P24">
            <v>10</v>
          </cell>
          <cell r="Q24">
            <v>3</v>
          </cell>
        </row>
        <row r="25">
          <cell r="B25">
            <v>9</v>
          </cell>
          <cell r="C25" t="str">
            <v>Transformers</v>
          </cell>
          <cell r="D25" t="str">
            <v>Ageing of On Load Tapchangers</v>
          </cell>
          <cell r="E25" t="str">
            <v>Other</v>
          </cell>
          <cell r="F25" t="str">
            <v>Suitably trained staff to Inspect tapchangers determine life assessment</v>
          </cell>
          <cell r="G25" t="str">
            <v>O</v>
          </cell>
          <cell r="H25" t="str">
            <v>I</v>
          </cell>
          <cell r="I25">
            <v>2003</v>
          </cell>
          <cell r="J25" t="str">
            <v>Asset Managers</v>
          </cell>
          <cell r="K25">
            <v>39263</v>
          </cell>
          <cell r="M25">
            <v>2</v>
          </cell>
          <cell r="N25">
            <v>2</v>
          </cell>
          <cell r="O25">
            <v>10</v>
          </cell>
          <cell r="P25">
            <v>10</v>
          </cell>
          <cell r="Q25">
            <v>3</v>
          </cell>
        </row>
        <row r="26">
          <cell r="B26">
            <v>10</v>
          </cell>
          <cell r="C26" t="str">
            <v>Transformers</v>
          </cell>
          <cell r="D26" t="str">
            <v>Ageing of On Load Tapchangers</v>
          </cell>
          <cell r="E26" t="str">
            <v>Other</v>
          </cell>
          <cell r="F26" t="str">
            <v>Report and investigate AVR to reduce no. taps/day</v>
          </cell>
          <cell r="G26" t="str">
            <v>O</v>
          </cell>
          <cell r="H26" t="str">
            <v>I</v>
          </cell>
          <cell r="I26">
            <v>2003</v>
          </cell>
          <cell r="J26" t="str">
            <v>Asset Managers</v>
          </cell>
          <cell r="K26">
            <v>38168</v>
          </cell>
          <cell r="M26">
            <v>2</v>
          </cell>
          <cell r="N26">
            <v>2</v>
          </cell>
          <cell r="O26">
            <v>10</v>
          </cell>
          <cell r="P26">
            <v>8</v>
          </cell>
          <cell r="Q26">
            <v>3</v>
          </cell>
        </row>
        <row r="27">
          <cell r="B27">
            <v>11</v>
          </cell>
          <cell r="C27" t="str">
            <v>Transformers</v>
          </cell>
          <cell r="D27" t="str">
            <v>Bushings</v>
          </cell>
          <cell r="E27" t="str">
            <v>Replacement</v>
          </cell>
          <cell r="F27" t="str">
            <v>Replace all condenser bushings with no DDF point</v>
          </cell>
          <cell r="G27" t="str">
            <v>M</v>
          </cell>
          <cell r="H27" t="str">
            <v>R</v>
          </cell>
          <cell r="I27">
            <v>2000</v>
          </cell>
          <cell r="J27" t="str">
            <v>Asset Managers</v>
          </cell>
          <cell r="K27" t="str">
            <v xml:space="preserve"> Dec 2004</v>
          </cell>
          <cell r="L27" t="str">
            <v>Need to identify which transformers have condenser bushings with no DDF point</v>
          </cell>
          <cell r="M27">
            <v>10</v>
          </cell>
          <cell r="N27">
            <v>5</v>
          </cell>
          <cell r="O27">
            <v>10</v>
          </cell>
          <cell r="P27">
            <v>10</v>
          </cell>
          <cell r="Q27">
            <v>3</v>
          </cell>
        </row>
        <row r="28">
          <cell r="B28">
            <v>12</v>
          </cell>
          <cell r="C28" t="str">
            <v>Transformers</v>
          </cell>
          <cell r="D28" t="str">
            <v>Bushings</v>
          </cell>
          <cell r="E28" t="str">
            <v>Replacement</v>
          </cell>
          <cell r="F28" t="str">
            <v>Replace all condenser type SRBP bushings</v>
          </cell>
          <cell r="G28" t="str">
            <v>M</v>
          </cell>
          <cell r="H28" t="str">
            <v>R</v>
          </cell>
          <cell r="I28">
            <v>2003</v>
          </cell>
          <cell r="J28" t="str">
            <v>Asset Managers</v>
          </cell>
          <cell r="K28">
            <v>39629</v>
          </cell>
          <cell r="L28" t="str">
            <v>Identify bushings</v>
          </cell>
          <cell r="M28">
            <v>10</v>
          </cell>
          <cell r="N28">
            <v>5</v>
          </cell>
          <cell r="O28">
            <v>10</v>
          </cell>
          <cell r="P28">
            <v>10</v>
          </cell>
          <cell r="Q28">
            <v>3</v>
          </cell>
        </row>
        <row r="29">
          <cell r="B29">
            <v>13</v>
          </cell>
          <cell r="C29" t="str">
            <v>Transformers</v>
          </cell>
          <cell r="D29" t="str">
            <v>DGA Techniques</v>
          </cell>
          <cell r="E29" t="str">
            <v>Other</v>
          </cell>
          <cell r="F29" t="str">
            <v>Provide Specialist Training in DGA assessment techniques for selected staff</v>
          </cell>
          <cell r="G29" t="str">
            <v>O</v>
          </cell>
          <cell r="H29" t="str">
            <v>I</v>
          </cell>
          <cell r="I29">
            <v>2003</v>
          </cell>
          <cell r="J29" t="str">
            <v>SSE</v>
          </cell>
          <cell r="K29">
            <v>38322</v>
          </cell>
          <cell r="M29">
            <v>0</v>
          </cell>
          <cell r="N29">
            <v>0</v>
          </cell>
          <cell r="O29">
            <v>0</v>
          </cell>
          <cell r="P29">
            <v>8</v>
          </cell>
          <cell r="Q29">
            <v>3</v>
          </cell>
        </row>
        <row r="30">
          <cell r="B30">
            <v>13</v>
          </cell>
          <cell r="C30" t="str">
            <v>Transformers</v>
          </cell>
          <cell r="D30" t="str">
            <v>DGA Techniques</v>
          </cell>
          <cell r="E30" t="str">
            <v>Other</v>
          </cell>
          <cell r="F30" t="str">
            <v>Acquire DGA Assessment tools and implement supporting processes</v>
          </cell>
          <cell r="G30" t="str">
            <v>O</v>
          </cell>
          <cell r="H30" t="str">
            <v>I</v>
          </cell>
          <cell r="I30">
            <v>2003</v>
          </cell>
          <cell r="J30" t="str">
            <v>SSE</v>
          </cell>
          <cell r="K30">
            <v>38504</v>
          </cell>
          <cell r="M30">
            <v>0</v>
          </cell>
          <cell r="N30">
            <v>0</v>
          </cell>
          <cell r="O30">
            <v>0</v>
          </cell>
          <cell r="P30">
            <v>8</v>
          </cell>
          <cell r="Q30">
            <v>3</v>
          </cell>
        </row>
        <row r="31">
          <cell r="B31">
            <v>14</v>
          </cell>
          <cell r="C31" t="str">
            <v>Transformers</v>
          </cell>
          <cell r="D31" t="str">
            <v>Aged Transformers</v>
          </cell>
          <cell r="E31" t="str">
            <v>Other</v>
          </cell>
          <cell r="F31" t="str">
            <v>Review available DGA Data to identify transformers of concern</v>
          </cell>
          <cell r="G31" t="str">
            <v>O</v>
          </cell>
          <cell r="H31" t="str">
            <v>I</v>
          </cell>
          <cell r="I31">
            <v>2003</v>
          </cell>
          <cell r="J31" t="str">
            <v>Asset Managers</v>
          </cell>
          <cell r="K31">
            <v>38322</v>
          </cell>
          <cell r="M31">
            <v>0</v>
          </cell>
          <cell r="N31">
            <v>0</v>
          </cell>
          <cell r="O31">
            <v>0</v>
          </cell>
          <cell r="P31">
            <v>8</v>
          </cell>
          <cell r="Q31">
            <v>3</v>
          </cell>
        </row>
        <row r="32">
          <cell r="B32">
            <v>14</v>
          </cell>
          <cell r="C32" t="str">
            <v>Transformers</v>
          </cell>
          <cell r="D32" t="str">
            <v>Aged Transformers</v>
          </cell>
          <cell r="E32" t="str">
            <v>Other</v>
          </cell>
          <cell r="F32" t="str">
            <v>Develop an Aged transformer management policy supported by a decision making model</v>
          </cell>
          <cell r="G32" t="str">
            <v>O</v>
          </cell>
          <cell r="H32" t="str">
            <v>I</v>
          </cell>
          <cell r="I32">
            <v>2003</v>
          </cell>
          <cell r="J32" t="str">
            <v>SSE</v>
          </cell>
          <cell r="K32">
            <v>38322</v>
          </cell>
          <cell r="M32">
            <v>0</v>
          </cell>
          <cell r="N32">
            <v>0</v>
          </cell>
          <cell r="O32">
            <v>0</v>
          </cell>
          <cell r="P32">
            <v>8</v>
          </cell>
          <cell r="Q32">
            <v>3</v>
          </cell>
        </row>
        <row r="33">
          <cell r="B33">
            <v>14</v>
          </cell>
          <cell r="C33" t="str">
            <v>Transformers</v>
          </cell>
          <cell r="D33" t="str">
            <v>Aged Transformers</v>
          </cell>
          <cell r="E33" t="str">
            <v>Other</v>
          </cell>
          <cell r="F33" t="str">
            <v>Apply the Aged Transformer model to all transformers to prioritise at risk transformers for replacement or refurbishment</v>
          </cell>
          <cell r="G33" t="str">
            <v>O</v>
          </cell>
          <cell r="H33" t="str">
            <v>I</v>
          </cell>
          <cell r="I33">
            <v>2003</v>
          </cell>
          <cell r="J33" t="str">
            <v>Asset Managers</v>
          </cell>
          <cell r="K33">
            <v>38504</v>
          </cell>
          <cell r="M33">
            <v>0</v>
          </cell>
          <cell r="N33">
            <v>0</v>
          </cell>
          <cell r="O33">
            <v>0</v>
          </cell>
          <cell r="P33">
            <v>8</v>
          </cell>
          <cell r="Q33">
            <v>3</v>
          </cell>
        </row>
        <row r="34">
          <cell r="B34">
            <v>15</v>
          </cell>
          <cell r="C34" t="str">
            <v>Transformers</v>
          </cell>
          <cell r="D34" t="str">
            <v>Operational Recommendations</v>
          </cell>
          <cell r="E34" t="str">
            <v>Other</v>
          </cell>
          <cell r="F34" t="str">
            <v>Implement operating procedures to minimise risk of loss of supply when taking tapchangers out of service by taking transformers to new tap before switching</v>
          </cell>
          <cell r="G34" t="str">
            <v>O</v>
          </cell>
          <cell r="H34" t="str">
            <v>I</v>
          </cell>
          <cell r="I34">
            <v>2003</v>
          </cell>
          <cell r="J34" t="str">
            <v>SSE</v>
          </cell>
          <cell r="K34">
            <v>38322</v>
          </cell>
          <cell r="M34">
            <v>2</v>
          </cell>
          <cell r="N34">
            <v>2</v>
          </cell>
          <cell r="O34">
            <v>10</v>
          </cell>
          <cell r="P34">
            <v>8</v>
          </cell>
          <cell r="Q34">
            <v>3</v>
          </cell>
        </row>
        <row r="35">
          <cell r="B35">
            <v>16</v>
          </cell>
          <cell r="C35" t="str">
            <v>Circuit Breakers</v>
          </cell>
          <cell r="D35" t="str">
            <v>AEI GA 11 W8 CBs</v>
          </cell>
          <cell r="E35" t="str">
            <v>Replacement</v>
          </cell>
          <cell r="F35" t="str">
            <v>Replace all of this type</v>
          </cell>
          <cell r="G35" t="str">
            <v>C</v>
          </cell>
          <cell r="H35" t="str">
            <v>R</v>
          </cell>
          <cell r="I35">
            <v>1995</v>
          </cell>
          <cell r="J35" t="str">
            <v>Asset Managers</v>
          </cell>
          <cell r="K35" t="str">
            <v>June, 2008</v>
          </cell>
          <cell r="L35" t="str">
            <v>Strategy shouldn't identify rate of change</v>
          </cell>
          <cell r="M35">
            <v>8</v>
          </cell>
          <cell r="N35">
            <v>0</v>
          </cell>
          <cell r="O35">
            <v>10</v>
          </cell>
          <cell r="P35">
            <v>10</v>
          </cell>
          <cell r="Q35">
            <v>2</v>
          </cell>
        </row>
        <row r="36">
          <cell r="B36">
            <v>17</v>
          </cell>
          <cell r="C36" t="str">
            <v>Circuit Breakers</v>
          </cell>
          <cell r="D36" t="str">
            <v>132 kV (OBR30) Reyrolle CBs</v>
          </cell>
          <cell r="E36" t="str">
            <v>Replacement</v>
          </cell>
          <cell r="F36" t="str">
            <v>Replace all of this type</v>
          </cell>
          <cell r="G36" t="str">
            <v>C</v>
          </cell>
          <cell r="H36" t="str">
            <v>R</v>
          </cell>
          <cell r="I36">
            <v>1995</v>
          </cell>
          <cell r="J36" t="str">
            <v>Asset Managers</v>
          </cell>
          <cell r="K36" t="str">
            <v>June, 2004</v>
          </cell>
          <cell r="M36">
            <v>5</v>
          </cell>
          <cell r="N36">
            <v>0</v>
          </cell>
          <cell r="O36">
            <v>10</v>
          </cell>
          <cell r="P36">
            <v>10</v>
          </cell>
          <cell r="Q36">
            <v>3</v>
          </cell>
        </row>
        <row r="37">
          <cell r="B37">
            <v>18</v>
          </cell>
          <cell r="C37" t="str">
            <v>Circuit Breakers</v>
          </cell>
          <cell r="D37" t="str">
            <v>132 kV AEG WM5077</v>
          </cell>
          <cell r="E37" t="str">
            <v>Replacement</v>
          </cell>
          <cell r="F37" t="str">
            <v>Replace all of this type</v>
          </cell>
          <cell r="G37" t="str">
            <v>C</v>
          </cell>
          <cell r="H37" t="str">
            <v>R</v>
          </cell>
          <cell r="I37">
            <v>1995</v>
          </cell>
          <cell r="J37" t="str">
            <v>Asset Managers</v>
          </cell>
          <cell r="K37" t="str">
            <v>June, 2005</v>
          </cell>
          <cell r="M37">
            <v>0</v>
          </cell>
          <cell r="N37">
            <v>0</v>
          </cell>
          <cell r="O37">
            <v>8</v>
          </cell>
          <cell r="P37">
            <v>8</v>
          </cell>
          <cell r="Q37">
            <v>3</v>
          </cell>
        </row>
        <row r="38">
          <cell r="B38">
            <v>19</v>
          </cell>
          <cell r="C38" t="str">
            <v>Circuit Breakers</v>
          </cell>
          <cell r="D38" t="str">
            <v>66kV Oerlikon TOF60.6</v>
          </cell>
          <cell r="E38" t="str">
            <v>Replacement</v>
          </cell>
          <cell r="F38" t="str">
            <v>Replace all of this type</v>
          </cell>
          <cell r="G38" t="str">
            <v>C</v>
          </cell>
          <cell r="H38" t="str">
            <v>R</v>
          </cell>
          <cell r="I38">
            <v>1995</v>
          </cell>
          <cell r="J38" t="str">
            <v>Asset Managers</v>
          </cell>
          <cell r="K38">
            <v>38139</v>
          </cell>
          <cell r="M38">
            <v>0</v>
          </cell>
          <cell r="N38">
            <v>0</v>
          </cell>
          <cell r="O38">
            <v>8</v>
          </cell>
          <cell r="P38">
            <v>8</v>
          </cell>
          <cell r="Q38">
            <v>3</v>
          </cell>
        </row>
        <row r="39">
          <cell r="B39">
            <v>20</v>
          </cell>
          <cell r="C39" t="str">
            <v>Circuit Breakers</v>
          </cell>
          <cell r="D39" t="str">
            <v xml:space="preserve">33kV Westinghouse GC </v>
          </cell>
          <cell r="E39" t="str">
            <v>Replacement</v>
          </cell>
          <cell r="F39" t="str">
            <v>Replace if no DDF Point</v>
          </cell>
          <cell r="G39" t="str">
            <v>C</v>
          </cell>
          <cell r="H39" t="str">
            <v>R</v>
          </cell>
          <cell r="I39">
            <v>2001</v>
          </cell>
          <cell r="J39" t="str">
            <v>Asset Managers</v>
          </cell>
          <cell r="K39">
            <v>38504</v>
          </cell>
          <cell r="L39" t="str">
            <v>No completion date</v>
          </cell>
          <cell r="M39">
            <v>8</v>
          </cell>
          <cell r="N39">
            <v>2</v>
          </cell>
          <cell r="O39">
            <v>8</v>
          </cell>
          <cell r="P39">
            <v>5</v>
          </cell>
          <cell r="Q39">
            <v>2</v>
          </cell>
        </row>
        <row r="40">
          <cell r="B40">
            <v>20.100000000000001</v>
          </cell>
          <cell r="C40" t="str">
            <v>Circuit Breakers</v>
          </cell>
          <cell r="D40" t="str">
            <v xml:space="preserve">33kV Westinghouse GC </v>
          </cell>
          <cell r="E40" t="str">
            <v>Replacement</v>
          </cell>
          <cell r="F40" t="str">
            <v>Replace all of this type</v>
          </cell>
          <cell r="G40" t="str">
            <v>C</v>
          </cell>
          <cell r="H40" t="str">
            <v>R</v>
          </cell>
          <cell r="I40">
            <v>2004</v>
          </cell>
          <cell r="J40" t="str">
            <v>Asset Managers</v>
          </cell>
          <cell r="K40" t="str">
            <v>June, 2007</v>
          </cell>
          <cell r="M40">
            <v>5</v>
          </cell>
          <cell r="N40">
            <v>2</v>
          </cell>
          <cell r="O40">
            <v>8</v>
          </cell>
          <cell r="P40">
            <v>5</v>
          </cell>
          <cell r="Q40">
            <v>2</v>
          </cell>
        </row>
        <row r="41">
          <cell r="B41">
            <v>21</v>
          </cell>
          <cell r="C41" t="str">
            <v>Circuit Breakers</v>
          </cell>
          <cell r="D41" t="str">
            <v>22kv Sace</v>
          </cell>
          <cell r="E41" t="str">
            <v>Replacement</v>
          </cell>
          <cell r="F41" t="str">
            <v>Replace all of this type</v>
          </cell>
          <cell r="G41" t="str">
            <v>C</v>
          </cell>
          <cell r="H41" t="str">
            <v>R</v>
          </cell>
          <cell r="I41">
            <v>1998</v>
          </cell>
          <cell r="J41" t="str">
            <v>Asset Managers</v>
          </cell>
          <cell r="K41" t="str">
            <v>June, 2005</v>
          </cell>
          <cell r="M41">
            <v>0</v>
          </cell>
          <cell r="N41">
            <v>0</v>
          </cell>
          <cell r="O41">
            <v>8</v>
          </cell>
          <cell r="P41">
            <v>8</v>
          </cell>
          <cell r="Q41">
            <v>3</v>
          </cell>
        </row>
        <row r="42">
          <cell r="B42">
            <v>22</v>
          </cell>
          <cell r="C42" t="str">
            <v>Circuit Breakers</v>
          </cell>
          <cell r="D42" t="str">
            <v>132kV Galileo OCERD 150</v>
          </cell>
          <cell r="E42" t="str">
            <v>Replacement</v>
          </cell>
          <cell r="F42" t="str">
            <v>Replace all of this type</v>
          </cell>
          <cell r="G42" t="str">
            <v>C</v>
          </cell>
          <cell r="H42" t="str">
            <v>R</v>
          </cell>
          <cell r="I42">
            <v>1998</v>
          </cell>
          <cell r="J42" t="str">
            <v>Asset Managers</v>
          </cell>
          <cell r="K42" t="str">
            <v>June, 2005</v>
          </cell>
          <cell r="M42">
            <v>0</v>
          </cell>
          <cell r="N42">
            <v>10</v>
          </cell>
          <cell r="O42">
            <v>5</v>
          </cell>
          <cell r="P42">
            <v>5</v>
          </cell>
          <cell r="Q42">
            <v>3</v>
          </cell>
        </row>
        <row r="43">
          <cell r="B43">
            <v>23</v>
          </cell>
          <cell r="C43" t="str">
            <v>Circuit Breakers</v>
          </cell>
          <cell r="D43" t="str">
            <v>Oerlikon FS13C3.1 &amp; FR</v>
          </cell>
          <cell r="E43" t="str">
            <v>Replacement</v>
          </cell>
          <cell r="F43" t="str">
            <v>Replace all of this type</v>
          </cell>
          <cell r="G43" t="str">
            <v>C</v>
          </cell>
          <cell r="H43" t="str">
            <v>R</v>
          </cell>
          <cell r="I43">
            <v>1995</v>
          </cell>
          <cell r="J43" t="str">
            <v>Asset Managers</v>
          </cell>
          <cell r="K43" t="str">
            <v>June, 2005</v>
          </cell>
          <cell r="M43">
            <v>0</v>
          </cell>
          <cell r="N43">
            <v>0</v>
          </cell>
          <cell r="O43">
            <v>8</v>
          </cell>
          <cell r="P43">
            <v>8</v>
          </cell>
          <cell r="Q43">
            <v>3</v>
          </cell>
        </row>
        <row r="44">
          <cell r="B44">
            <v>24</v>
          </cell>
          <cell r="C44" t="str">
            <v>Circuit Breakers</v>
          </cell>
          <cell r="D44" t="str">
            <v xml:space="preserve">BTH 66kV </v>
          </cell>
          <cell r="E44" t="str">
            <v>Replacement</v>
          </cell>
          <cell r="F44" t="str">
            <v>Replace all of this type</v>
          </cell>
          <cell r="G44" t="str">
            <v>C</v>
          </cell>
          <cell r="H44" t="str">
            <v>R</v>
          </cell>
          <cell r="I44">
            <v>2000</v>
          </cell>
          <cell r="J44" t="str">
            <v>Asset Managers</v>
          </cell>
          <cell r="K44" t="str">
            <v>June, 2005</v>
          </cell>
          <cell r="M44">
            <v>5</v>
          </cell>
          <cell r="N44">
            <v>2</v>
          </cell>
          <cell r="O44">
            <v>8</v>
          </cell>
          <cell r="P44">
            <v>5</v>
          </cell>
          <cell r="Q44">
            <v>3</v>
          </cell>
        </row>
        <row r="45">
          <cell r="B45">
            <v>25</v>
          </cell>
          <cell r="C45" t="str">
            <v>Circuit Breakers</v>
          </cell>
          <cell r="D45" t="str">
            <v>Reyrolle 132kV OS</v>
          </cell>
          <cell r="E45" t="str">
            <v>Replacement</v>
          </cell>
          <cell r="F45" t="str">
            <v>Replace all of this type</v>
          </cell>
          <cell r="G45" t="str">
            <v>C</v>
          </cell>
          <cell r="H45" t="str">
            <v>R</v>
          </cell>
          <cell r="I45">
            <v>2000</v>
          </cell>
          <cell r="J45" t="str">
            <v>Asset Managers</v>
          </cell>
          <cell r="K45" t="str">
            <v>June,2005</v>
          </cell>
          <cell r="M45">
            <v>0</v>
          </cell>
          <cell r="N45">
            <v>0</v>
          </cell>
          <cell r="O45">
            <v>8</v>
          </cell>
          <cell r="P45">
            <v>8</v>
          </cell>
          <cell r="Q45">
            <v>2</v>
          </cell>
        </row>
        <row r="46">
          <cell r="B46">
            <v>26</v>
          </cell>
          <cell r="C46" t="str">
            <v>Circuit Breakers</v>
          </cell>
          <cell r="D46" t="str">
            <v>ASEA 132kV HKEY</v>
          </cell>
          <cell r="E46" t="str">
            <v>Replacement</v>
          </cell>
          <cell r="F46" t="str">
            <v>Replace all of this type</v>
          </cell>
          <cell r="G46" t="str">
            <v>C</v>
          </cell>
          <cell r="H46" t="str">
            <v>R</v>
          </cell>
          <cell r="I46">
            <v>2000</v>
          </cell>
          <cell r="J46" t="str">
            <v>Asset Managers</v>
          </cell>
          <cell r="K46" t="str">
            <v>June, 2011</v>
          </cell>
          <cell r="M46">
            <v>0</v>
          </cell>
          <cell r="N46">
            <v>0</v>
          </cell>
          <cell r="O46">
            <v>8</v>
          </cell>
          <cell r="P46">
            <v>8</v>
          </cell>
          <cell r="Q46">
            <v>2</v>
          </cell>
        </row>
        <row r="47">
          <cell r="B47">
            <v>27</v>
          </cell>
          <cell r="C47" t="str">
            <v>Circuit Breakers</v>
          </cell>
          <cell r="D47" t="str">
            <v>ASEA 66kV HKEY</v>
          </cell>
          <cell r="E47" t="str">
            <v>Replacement</v>
          </cell>
          <cell r="F47" t="str">
            <v>Replace all of this type</v>
          </cell>
          <cell r="G47" t="str">
            <v>C</v>
          </cell>
          <cell r="H47" t="str">
            <v>R</v>
          </cell>
          <cell r="I47">
            <v>2000</v>
          </cell>
          <cell r="J47" t="str">
            <v>Asset Managers</v>
          </cell>
          <cell r="K47" t="str">
            <v>June, 2007</v>
          </cell>
          <cell r="M47">
            <v>0</v>
          </cell>
          <cell r="N47">
            <v>0</v>
          </cell>
          <cell r="O47">
            <v>8</v>
          </cell>
          <cell r="P47">
            <v>8</v>
          </cell>
          <cell r="Q47">
            <v>1</v>
          </cell>
        </row>
        <row r="48">
          <cell r="B48">
            <v>28</v>
          </cell>
          <cell r="C48" t="str">
            <v>Circuit Breakers</v>
          </cell>
          <cell r="D48" t="str">
            <v>Brown Boveri 66kV ELF</v>
          </cell>
          <cell r="E48" t="str">
            <v>Replacement</v>
          </cell>
          <cell r="F48" t="str">
            <v>Replace all of this type</v>
          </cell>
          <cell r="G48" t="str">
            <v>C</v>
          </cell>
          <cell r="H48" t="str">
            <v>R</v>
          </cell>
          <cell r="I48">
            <v>2000</v>
          </cell>
          <cell r="J48" t="str">
            <v>Asset Managers</v>
          </cell>
          <cell r="K48" t="str">
            <v>June, 2013</v>
          </cell>
          <cell r="M48">
            <v>0</v>
          </cell>
          <cell r="N48">
            <v>0</v>
          </cell>
          <cell r="O48">
            <v>8</v>
          </cell>
          <cell r="P48">
            <v>8</v>
          </cell>
          <cell r="Q48">
            <v>3</v>
          </cell>
        </row>
        <row r="49">
          <cell r="B49">
            <v>29</v>
          </cell>
          <cell r="C49" t="str">
            <v>Circuit Breakers</v>
          </cell>
          <cell r="D49" t="str">
            <v>SF6 CBs</v>
          </cell>
          <cell r="E49" t="str">
            <v>Other</v>
          </cell>
          <cell r="F49" t="str">
            <v>Inspection of Nominated CBs</v>
          </cell>
          <cell r="G49" t="str">
            <v>O</v>
          </cell>
          <cell r="H49" t="str">
            <v>I</v>
          </cell>
          <cell r="I49">
            <v>2000</v>
          </cell>
          <cell r="J49" t="str">
            <v>SSE</v>
          </cell>
          <cell r="K49" t="str">
            <v>Recurrent Each April</v>
          </cell>
          <cell r="M49">
            <v>0</v>
          </cell>
          <cell r="N49">
            <v>0</v>
          </cell>
          <cell r="O49">
            <v>8</v>
          </cell>
          <cell r="P49">
            <v>0</v>
          </cell>
          <cell r="Q49">
            <v>3</v>
          </cell>
        </row>
        <row r="50">
          <cell r="B50">
            <v>30</v>
          </cell>
          <cell r="C50" t="str">
            <v>Circuit Breakers</v>
          </cell>
          <cell r="D50" t="str">
            <v>AEI 33kV Bulk Oil</v>
          </cell>
          <cell r="E50" t="str">
            <v>Replacement</v>
          </cell>
          <cell r="F50" t="str">
            <v>Replace all of this type</v>
          </cell>
          <cell r="G50" t="str">
            <v>C</v>
          </cell>
          <cell r="H50" t="str">
            <v>R</v>
          </cell>
          <cell r="I50">
            <v>2001</v>
          </cell>
          <cell r="J50" t="str">
            <v>Asset Managers</v>
          </cell>
          <cell r="K50">
            <v>39417</v>
          </cell>
          <cell r="M50">
            <v>5</v>
          </cell>
          <cell r="N50">
            <v>2</v>
          </cell>
          <cell r="O50">
            <v>8</v>
          </cell>
          <cell r="P50">
            <v>5</v>
          </cell>
          <cell r="Q50">
            <v>2</v>
          </cell>
        </row>
        <row r="51">
          <cell r="B51">
            <v>31</v>
          </cell>
          <cell r="C51" t="str">
            <v>Circuit Breakers</v>
          </cell>
          <cell r="D51" t="str">
            <v>ABB 132kV HLD</v>
          </cell>
          <cell r="E51" t="str">
            <v>Replacement</v>
          </cell>
          <cell r="F51" t="str">
            <v>Replace all of this type</v>
          </cell>
          <cell r="G51" t="str">
            <v>C</v>
          </cell>
          <cell r="H51" t="str">
            <v>R</v>
          </cell>
          <cell r="I51">
            <v>2004</v>
          </cell>
          <cell r="J51" t="str">
            <v>Asset Managers</v>
          </cell>
          <cell r="K51">
            <v>42887</v>
          </cell>
          <cell r="M51">
            <v>0</v>
          </cell>
          <cell r="N51">
            <v>0</v>
          </cell>
          <cell r="O51">
            <v>8</v>
          </cell>
          <cell r="P51">
            <v>8</v>
          </cell>
          <cell r="Q51">
            <v>1</v>
          </cell>
        </row>
        <row r="52">
          <cell r="B52">
            <v>32</v>
          </cell>
          <cell r="C52" t="str">
            <v>Circuit Breakers</v>
          </cell>
          <cell r="D52" t="str">
            <v>DELLE 66kV HPGE</v>
          </cell>
          <cell r="E52" t="str">
            <v>Replacement</v>
          </cell>
          <cell r="F52" t="str">
            <v>Replace all of this type</v>
          </cell>
          <cell r="G52" t="str">
            <v>C</v>
          </cell>
          <cell r="H52" t="str">
            <v>R</v>
          </cell>
          <cell r="I52">
            <v>2004</v>
          </cell>
          <cell r="J52" t="str">
            <v>Asset Managers</v>
          </cell>
          <cell r="K52">
            <v>42887</v>
          </cell>
          <cell r="M52">
            <v>0</v>
          </cell>
          <cell r="N52">
            <v>0</v>
          </cell>
          <cell r="O52">
            <v>8</v>
          </cell>
          <cell r="P52">
            <v>8</v>
          </cell>
          <cell r="Q52">
            <v>1</v>
          </cell>
        </row>
        <row r="53">
          <cell r="B53">
            <v>33</v>
          </cell>
          <cell r="C53" t="str">
            <v>Circuit Breakers</v>
          </cell>
          <cell r="D53" t="str">
            <v>Merlin Gerin FA1</v>
          </cell>
          <cell r="E53" t="str">
            <v>Replacement</v>
          </cell>
          <cell r="F53" t="str">
            <v>Assess for Replacement Strategy</v>
          </cell>
          <cell r="G53" t="str">
            <v>O</v>
          </cell>
          <cell r="H53" t="str">
            <v>I</v>
          </cell>
          <cell r="I53">
            <v>2002</v>
          </cell>
          <cell r="J53" t="str">
            <v>SSE</v>
          </cell>
          <cell r="K53">
            <v>39052</v>
          </cell>
          <cell r="M53">
            <v>0</v>
          </cell>
          <cell r="N53">
            <v>0</v>
          </cell>
          <cell r="O53">
            <v>8</v>
          </cell>
          <cell r="P53">
            <v>8</v>
          </cell>
          <cell r="Q53">
            <v>3</v>
          </cell>
        </row>
        <row r="54">
          <cell r="B54">
            <v>34</v>
          </cell>
          <cell r="C54" t="str">
            <v>Circuit Breakers</v>
          </cell>
          <cell r="D54" t="str">
            <v>Merlin Gerin FA2</v>
          </cell>
          <cell r="E54" t="str">
            <v>Replacement</v>
          </cell>
          <cell r="F54" t="str">
            <v>Assess for Replacement Strategy</v>
          </cell>
          <cell r="G54" t="str">
            <v>O</v>
          </cell>
          <cell r="H54" t="str">
            <v>I</v>
          </cell>
          <cell r="I54">
            <v>2002</v>
          </cell>
          <cell r="J54" t="str">
            <v>SSE</v>
          </cell>
          <cell r="K54">
            <v>38687</v>
          </cell>
          <cell r="M54">
            <v>0</v>
          </cell>
          <cell r="N54">
            <v>0</v>
          </cell>
          <cell r="O54">
            <v>8</v>
          </cell>
          <cell r="P54">
            <v>8</v>
          </cell>
          <cell r="Q54">
            <v>3</v>
          </cell>
        </row>
        <row r="55">
          <cell r="B55">
            <v>35</v>
          </cell>
          <cell r="C55" t="str">
            <v>Circuit Breakers</v>
          </cell>
          <cell r="D55" t="str">
            <v>Merlin Gerin FA4</v>
          </cell>
          <cell r="E55" t="str">
            <v>Replacement</v>
          </cell>
          <cell r="F55" t="str">
            <v>Assess for Replacement Strategy</v>
          </cell>
          <cell r="G55" t="str">
            <v>O</v>
          </cell>
          <cell r="H55" t="str">
            <v>I</v>
          </cell>
          <cell r="I55">
            <v>2002</v>
          </cell>
          <cell r="J55" t="str">
            <v>SSE</v>
          </cell>
          <cell r="K55">
            <v>38687</v>
          </cell>
          <cell r="M55">
            <v>0</v>
          </cell>
          <cell r="N55">
            <v>0</v>
          </cell>
          <cell r="O55">
            <v>8</v>
          </cell>
          <cell r="P55">
            <v>8</v>
          </cell>
          <cell r="Q55">
            <v>3</v>
          </cell>
        </row>
        <row r="56">
          <cell r="B56">
            <v>36</v>
          </cell>
          <cell r="C56" t="str">
            <v>Circuit Breakers</v>
          </cell>
          <cell r="D56" t="str">
            <v>Merlin Gerin PFA</v>
          </cell>
          <cell r="E56" t="str">
            <v>Replacement</v>
          </cell>
          <cell r="F56" t="str">
            <v>Assess for Replacement Strategy</v>
          </cell>
          <cell r="G56" t="str">
            <v>O</v>
          </cell>
          <cell r="H56" t="str">
            <v>I</v>
          </cell>
          <cell r="I56">
            <v>2002</v>
          </cell>
          <cell r="J56" t="str">
            <v>SSE</v>
          </cell>
          <cell r="K56">
            <v>39052</v>
          </cell>
          <cell r="M56">
            <v>0</v>
          </cell>
          <cell r="N56">
            <v>0</v>
          </cell>
          <cell r="O56">
            <v>8</v>
          </cell>
          <cell r="P56">
            <v>8</v>
          </cell>
          <cell r="Q56">
            <v>3</v>
          </cell>
        </row>
        <row r="57">
          <cell r="B57">
            <v>37</v>
          </cell>
          <cell r="C57" t="str">
            <v>Circuit Breakers</v>
          </cell>
          <cell r="D57" t="str">
            <v>330kv Sprecher HPF515Q6</v>
          </cell>
          <cell r="E57" t="str">
            <v>Replacement</v>
          </cell>
          <cell r="F57" t="str">
            <v>Assess for Replacement Strategy</v>
          </cell>
          <cell r="G57" t="str">
            <v>O</v>
          </cell>
          <cell r="H57" t="str">
            <v>I</v>
          </cell>
          <cell r="I57">
            <v>2002</v>
          </cell>
          <cell r="J57" t="str">
            <v>SSE</v>
          </cell>
          <cell r="K57">
            <v>38687</v>
          </cell>
          <cell r="M57">
            <v>0</v>
          </cell>
          <cell r="N57">
            <v>0</v>
          </cell>
          <cell r="O57">
            <v>8</v>
          </cell>
          <cell r="P57">
            <v>8</v>
          </cell>
          <cell r="Q57">
            <v>3</v>
          </cell>
        </row>
        <row r="58">
          <cell r="B58">
            <v>38</v>
          </cell>
          <cell r="C58" t="str">
            <v>Instrument Transformers</v>
          </cell>
          <cell r="D58" t="str">
            <v>Its that cannot be sampled</v>
          </cell>
          <cell r="E58" t="str">
            <v>Replacement</v>
          </cell>
          <cell r="F58" t="str">
            <v>Replace all instrument transformers that cannot be sampled to meet the requirements of the maintenance policy</v>
          </cell>
          <cell r="G58" t="str">
            <v>C</v>
          </cell>
          <cell r="H58" t="str">
            <v>R</v>
          </cell>
          <cell r="I58">
            <v>1994</v>
          </cell>
          <cell r="J58" t="str">
            <v>Asset Managers</v>
          </cell>
          <cell r="K58" t="str">
            <v xml:space="preserve"> dec2008</v>
          </cell>
          <cell r="M58">
            <v>8</v>
          </cell>
          <cell r="N58">
            <v>5</v>
          </cell>
          <cell r="O58">
            <v>8</v>
          </cell>
          <cell r="P58">
            <v>5</v>
          </cell>
          <cell r="Q58">
            <v>3</v>
          </cell>
        </row>
        <row r="59">
          <cell r="B59">
            <v>39</v>
          </cell>
          <cell r="C59" t="str">
            <v>Instrument Transformers</v>
          </cell>
          <cell r="D59" t="str">
            <v>High DGA ITs - 220kV and above</v>
          </cell>
          <cell r="E59" t="str">
            <v>Replacement</v>
          </cell>
          <cell r="F59" t="str">
            <v>Assess and Replace as required</v>
          </cell>
          <cell r="G59" t="str">
            <v>C</v>
          </cell>
          <cell r="H59" t="str">
            <v>C</v>
          </cell>
          <cell r="I59">
            <v>1994</v>
          </cell>
          <cell r="J59" t="str">
            <v>Asset Managers</v>
          </cell>
          <cell r="K59" t="str">
            <v>Recurrent</v>
          </cell>
          <cell r="M59">
            <v>10</v>
          </cell>
          <cell r="N59">
            <v>5</v>
          </cell>
          <cell r="O59">
            <v>8</v>
          </cell>
          <cell r="P59">
            <v>5</v>
          </cell>
          <cell r="Q59" t="str">
            <v>1           (one business case for these strategies)</v>
          </cell>
        </row>
        <row r="60">
          <cell r="B60">
            <v>39</v>
          </cell>
          <cell r="C60" t="str">
            <v>Instrument Transformers</v>
          </cell>
          <cell r="D60" t="str">
            <v>High DGA ITs - 220kV and above</v>
          </cell>
          <cell r="E60" t="str">
            <v>Replacement</v>
          </cell>
          <cell r="F60" t="str">
            <v>Make budget provision for unidentified replacements based on historical replacement rates</v>
          </cell>
          <cell r="G60" t="str">
            <v>C</v>
          </cell>
          <cell r="H60" t="str">
            <v>C</v>
          </cell>
          <cell r="J60" t="str">
            <v>SSE</v>
          </cell>
          <cell r="K60" t="str">
            <v>Recurrent</v>
          </cell>
          <cell r="M60">
            <v>10</v>
          </cell>
          <cell r="N60">
            <v>5</v>
          </cell>
          <cell r="O60">
            <v>8</v>
          </cell>
          <cell r="P60">
            <v>5</v>
          </cell>
          <cell r="Q60" t="str">
            <v>2           (one business case for these strategies)</v>
          </cell>
        </row>
        <row r="61">
          <cell r="B61">
            <v>40</v>
          </cell>
          <cell r="C61" t="str">
            <v>Instrument Transformers</v>
          </cell>
          <cell r="D61" t="str">
            <v xml:space="preserve">High DGA ITs - 132kV </v>
          </cell>
          <cell r="E61" t="str">
            <v>Replacement</v>
          </cell>
          <cell r="F61" t="str">
            <v>Assess and Replace as required</v>
          </cell>
          <cell r="G61" t="str">
            <v>C</v>
          </cell>
          <cell r="H61" t="str">
            <v>C</v>
          </cell>
          <cell r="I61">
            <v>1994</v>
          </cell>
          <cell r="J61" t="str">
            <v>Asset Managers</v>
          </cell>
          <cell r="K61" t="str">
            <v>Recurrent</v>
          </cell>
          <cell r="M61">
            <v>10</v>
          </cell>
          <cell r="N61">
            <v>5</v>
          </cell>
          <cell r="O61">
            <v>8</v>
          </cell>
          <cell r="P61">
            <v>5</v>
          </cell>
          <cell r="Q61" t="str">
            <v>3           (one business case for these strategies)</v>
          </cell>
        </row>
        <row r="62">
          <cell r="B62">
            <v>40</v>
          </cell>
          <cell r="C62" t="str">
            <v>Instrument Transformers</v>
          </cell>
          <cell r="D62" t="str">
            <v xml:space="preserve">High DGA ITs - 132kV </v>
          </cell>
          <cell r="E62" t="str">
            <v>Replacement</v>
          </cell>
          <cell r="F62" t="str">
            <v>Make budget provision for unidentified replacements based on historical replacement rates</v>
          </cell>
          <cell r="G62" t="str">
            <v>C</v>
          </cell>
          <cell r="H62" t="str">
            <v>C</v>
          </cell>
          <cell r="J62" t="str">
            <v>SSE</v>
          </cell>
          <cell r="K62" t="str">
            <v>Recurrent</v>
          </cell>
          <cell r="M62">
            <v>10</v>
          </cell>
          <cell r="N62">
            <v>5</v>
          </cell>
          <cell r="O62">
            <v>8</v>
          </cell>
          <cell r="P62">
            <v>5</v>
          </cell>
          <cell r="Q62" t="str">
            <v>4           (one business case for these strategies)</v>
          </cell>
        </row>
        <row r="63">
          <cell r="B63">
            <v>41</v>
          </cell>
          <cell r="C63" t="str">
            <v>Instrument Transformers</v>
          </cell>
          <cell r="D63" t="str">
            <v>High DGA ITs - 66kV and below</v>
          </cell>
          <cell r="E63" t="str">
            <v>Replacement</v>
          </cell>
          <cell r="F63" t="str">
            <v>Assess and Replace as required</v>
          </cell>
          <cell r="G63" t="str">
            <v>C</v>
          </cell>
          <cell r="H63" t="str">
            <v>C</v>
          </cell>
          <cell r="I63">
            <v>1994</v>
          </cell>
          <cell r="J63" t="str">
            <v>Asset Managers</v>
          </cell>
          <cell r="K63" t="str">
            <v>Recurrent</v>
          </cell>
          <cell r="M63">
            <v>10</v>
          </cell>
          <cell r="N63">
            <v>5</v>
          </cell>
          <cell r="O63">
            <v>8</v>
          </cell>
          <cell r="P63">
            <v>5</v>
          </cell>
          <cell r="Q63" t="str">
            <v>5           (one business case for these strategies)</v>
          </cell>
        </row>
        <row r="64">
          <cell r="B64">
            <v>41</v>
          </cell>
          <cell r="C64" t="str">
            <v>Instrument Transformers</v>
          </cell>
          <cell r="D64" t="str">
            <v>High DGA ITs - 66kV and below</v>
          </cell>
          <cell r="E64" t="str">
            <v>Replacement</v>
          </cell>
          <cell r="F64" t="str">
            <v>Make budget provision for unidentified replacements based on historical replacement rates</v>
          </cell>
          <cell r="G64" t="str">
            <v>C</v>
          </cell>
          <cell r="H64" t="str">
            <v>C</v>
          </cell>
          <cell r="J64" t="str">
            <v>SSE</v>
          </cell>
          <cell r="K64" t="str">
            <v>Recurrent</v>
          </cell>
          <cell r="M64">
            <v>10</v>
          </cell>
          <cell r="N64">
            <v>5</v>
          </cell>
          <cell r="O64">
            <v>8</v>
          </cell>
          <cell r="P64">
            <v>5</v>
          </cell>
          <cell r="Q64" t="str">
            <v>6           (one business case for these strategies)</v>
          </cell>
        </row>
        <row r="65">
          <cell r="B65">
            <v>42</v>
          </cell>
          <cell r="C65" t="str">
            <v>Instrument Transformers</v>
          </cell>
          <cell r="D65" t="str">
            <v>Tyree Contract 2794 (with on-line monitoring)</v>
          </cell>
          <cell r="E65" t="str">
            <v>Other</v>
          </cell>
          <cell r="F65" t="str">
            <v>Assess effectiveness and reliability of OLM</v>
          </cell>
          <cell r="G65" t="str">
            <v>C</v>
          </cell>
          <cell r="H65" t="str">
            <v>I</v>
          </cell>
          <cell r="I65">
            <v>2000</v>
          </cell>
          <cell r="J65" t="str">
            <v>AM/Central, AM/Northern</v>
          </cell>
          <cell r="K65" t="str">
            <v>Recurrent</v>
          </cell>
          <cell r="M65">
            <v>8</v>
          </cell>
          <cell r="N65">
            <v>5</v>
          </cell>
          <cell r="O65">
            <v>8</v>
          </cell>
          <cell r="P65">
            <v>5</v>
          </cell>
          <cell r="Q65" t="str">
            <v>NB</v>
          </cell>
        </row>
        <row r="66">
          <cell r="B66">
            <v>42</v>
          </cell>
          <cell r="C66" t="str">
            <v>Instrument Transformers</v>
          </cell>
          <cell r="D66" t="str">
            <v>Tyree Contract 2794 (without on-line monitoring)</v>
          </cell>
          <cell r="E66" t="str">
            <v>Replacement</v>
          </cell>
          <cell r="F66" t="str">
            <v>Replace all of this type without on-line monitoring</v>
          </cell>
          <cell r="G66" t="str">
            <v>C</v>
          </cell>
          <cell r="H66" t="str">
            <v>R</v>
          </cell>
          <cell r="I66">
            <v>2000</v>
          </cell>
          <cell r="J66" t="str">
            <v>Asset Managers</v>
          </cell>
          <cell r="M66">
            <v>8</v>
          </cell>
          <cell r="N66">
            <v>5</v>
          </cell>
          <cell r="O66">
            <v>8</v>
          </cell>
          <cell r="P66">
            <v>5</v>
          </cell>
          <cell r="Q66" t="str">
            <v>NB</v>
          </cell>
        </row>
        <row r="67">
          <cell r="B67">
            <v>43</v>
          </cell>
          <cell r="C67" t="str">
            <v>Instrument Transformers</v>
          </cell>
          <cell r="D67" t="str">
            <v>Tyree Contract 3113 (without OLM)</v>
          </cell>
          <cell r="E67" t="str">
            <v>Other</v>
          </cell>
          <cell r="F67" t="str">
            <v>Carry out 6-monthly oil sampling</v>
          </cell>
          <cell r="G67" t="str">
            <v>C</v>
          </cell>
          <cell r="H67" t="str">
            <v>M</v>
          </cell>
          <cell r="I67">
            <v>2000</v>
          </cell>
          <cell r="J67" t="str">
            <v>Asset Managers</v>
          </cell>
          <cell r="K67" t="str">
            <v>Ongoing</v>
          </cell>
          <cell r="M67">
            <v>8</v>
          </cell>
          <cell r="N67">
            <v>5</v>
          </cell>
          <cell r="O67">
            <v>8</v>
          </cell>
          <cell r="P67">
            <v>5</v>
          </cell>
          <cell r="Q67" t="str">
            <v>NB</v>
          </cell>
        </row>
        <row r="68">
          <cell r="B68">
            <v>43</v>
          </cell>
          <cell r="C68" t="str">
            <v>Instrument Transformers</v>
          </cell>
          <cell r="D68" t="str">
            <v>Tyree Contract 3113 (without OLM)</v>
          </cell>
          <cell r="E68" t="str">
            <v>Replacement</v>
          </cell>
          <cell r="F68" t="str">
            <v>Replace</v>
          </cell>
          <cell r="G68" t="str">
            <v>C</v>
          </cell>
          <cell r="H68" t="str">
            <v>R</v>
          </cell>
          <cell r="I68">
            <v>2000</v>
          </cell>
          <cell r="J68" t="str">
            <v>Asset Managers</v>
          </cell>
          <cell r="K68">
            <v>38139</v>
          </cell>
          <cell r="M68">
            <v>8</v>
          </cell>
          <cell r="N68">
            <v>5</v>
          </cell>
          <cell r="O68">
            <v>8</v>
          </cell>
          <cell r="P68">
            <v>5</v>
          </cell>
          <cell r="Q68" t="str">
            <v>NB</v>
          </cell>
        </row>
        <row r="69">
          <cell r="B69">
            <v>43</v>
          </cell>
          <cell r="C69" t="str">
            <v>Instrument Transformers</v>
          </cell>
          <cell r="D69" t="str">
            <v>Tyree Contract 3113 (with OLM)</v>
          </cell>
          <cell r="E69" t="str">
            <v>Other</v>
          </cell>
          <cell r="F69" t="str">
            <v>Assess effectiveness and reliability of OLM</v>
          </cell>
          <cell r="G69" t="str">
            <v>C</v>
          </cell>
          <cell r="H69" t="str">
            <v>I</v>
          </cell>
          <cell r="I69">
            <v>2000</v>
          </cell>
          <cell r="J69" t="str">
            <v>AM/Central</v>
          </cell>
          <cell r="M69">
            <v>8</v>
          </cell>
          <cell r="N69">
            <v>5</v>
          </cell>
          <cell r="O69">
            <v>8</v>
          </cell>
          <cell r="P69">
            <v>5</v>
          </cell>
          <cell r="Q69" t="str">
            <v>NB</v>
          </cell>
        </row>
        <row r="70">
          <cell r="B70">
            <v>43</v>
          </cell>
          <cell r="C70" t="str">
            <v>Instrument Transformers</v>
          </cell>
          <cell r="D70" t="str">
            <v>Tyree Contract 3113 (with OLM)</v>
          </cell>
          <cell r="E70" t="str">
            <v>Other</v>
          </cell>
          <cell r="F70" t="str">
            <v>Annual DGA testing?</v>
          </cell>
          <cell r="G70" t="str">
            <v>C</v>
          </cell>
          <cell r="H70" t="str">
            <v>I</v>
          </cell>
          <cell r="I70">
            <v>2000</v>
          </cell>
          <cell r="J70" t="str">
            <v>AM/Central</v>
          </cell>
          <cell r="M70">
            <v>8</v>
          </cell>
          <cell r="N70">
            <v>5</v>
          </cell>
          <cell r="O70">
            <v>8</v>
          </cell>
          <cell r="P70">
            <v>5</v>
          </cell>
          <cell r="Q70" t="str">
            <v>NB</v>
          </cell>
        </row>
        <row r="71">
          <cell r="B71">
            <v>44</v>
          </cell>
          <cell r="C71" t="str">
            <v>Instrument Transformers</v>
          </cell>
          <cell r="D71" t="str">
            <v>Tyree Contract 2909 (without OLM)</v>
          </cell>
          <cell r="E71" t="str">
            <v>Other</v>
          </cell>
          <cell r="F71" t="str">
            <v>Assess effectiveness and reliability of OLM</v>
          </cell>
          <cell r="G71" t="str">
            <v>C</v>
          </cell>
          <cell r="M71">
            <v>8</v>
          </cell>
          <cell r="N71">
            <v>5</v>
          </cell>
          <cell r="O71">
            <v>8</v>
          </cell>
          <cell r="P71">
            <v>5</v>
          </cell>
          <cell r="Q71" t="str">
            <v>NB</v>
          </cell>
        </row>
        <row r="72">
          <cell r="B72">
            <v>44.1</v>
          </cell>
          <cell r="C72" t="str">
            <v>Instrument Transformers</v>
          </cell>
          <cell r="D72" t="str">
            <v>Tyree Contract 2909 (without OLM)</v>
          </cell>
          <cell r="E72" t="str">
            <v>Replacement</v>
          </cell>
          <cell r="F72" t="str">
            <v>Replace all of this type without on-line monitoring</v>
          </cell>
          <cell r="G72" t="str">
            <v>C</v>
          </cell>
          <cell r="H72" t="str">
            <v>R</v>
          </cell>
          <cell r="I72">
            <v>2001</v>
          </cell>
          <cell r="J72" t="str">
            <v>Asset Managers</v>
          </cell>
          <cell r="K72" t="str">
            <v>June, 2006</v>
          </cell>
          <cell r="M72">
            <v>8</v>
          </cell>
          <cell r="N72">
            <v>5</v>
          </cell>
          <cell r="O72">
            <v>8</v>
          </cell>
          <cell r="P72">
            <v>5</v>
          </cell>
          <cell r="Q72" t="str">
            <v>NB</v>
          </cell>
        </row>
        <row r="73">
          <cell r="B73">
            <v>45</v>
          </cell>
          <cell r="C73" t="str">
            <v>Instrument Transformers</v>
          </cell>
          <cell r="D73" t="str">
            <v>ASEA CUEA (X-mas Tree) CVT</v>
          </cell>
          <cell r="E73" t="str">
            <v>Replacement</v>
          </cell>
          <cell r="F73" t="str">
            <v>Replace all of this type</v>
          </cell>
          <cell r="G73" t="str">
            <v>C</v>
          </cell>
          <cell r="H73" t="str">
            <v>R</v>
          </cell>
          <cell r="I73">
            <v>1995</v>
          </cell>
          <cell r="J73" t="str">
            <v>Asset Managers</v>
          </cell>
          <cell r="K73">
            <v>38504</v>
          </cell>
          <cell r="M73">
            <v>8</v>
          </cell>
          <cell r="N73">
            <v>5</v>
          </cell>
          <cell r="O73">
            <v>8</v>
          </cell>
          <cell r="P73">
            <v>8</v>
          </cell>
          <cell r="Q73">
            <v>3</v>
          </cell>
        </row>
        <row r="74">
          <cell r="B74">
            <v>45</v>
          </cell>
          <cell r="C74" t="str">
            <v>Instrument Transformers</v>
          </cell>
          <cell r="D74" t="str">
            <v>Coupling Capacitors for X-mas Tress CVTs</v>
          </cell>
          <cell r="E74" t="str">
            <v>Replacement</v>
          </cell>
          <cell r="F74" t="str">
            <v>Replace all of this type</v>
          </cell>
          <cell r="G74" t="str">
            <v>C</v>
          </cell>
          <cell r="H74" t="str">
            <v>R</v>
          </cell>
          <cell r="I74">
            <v>1998</v>
          </cell>
          <cell r="J74" t="str">
            <v>Asset Managers</v>
          </cell>
          <cell r="K74" t="str">
            <v>June, 2005</v>
          </cell>
          <cell r="M74">
            <v>8</v>
          </cell>
          <cell r="N74">
            <v>5</v>
          </cell>
          <cell r="O74">
            <v>8</v>
          </cell>
          <cell r="P74">
            <v>8</v>
          </cell>
          <cell r="Q74">
            <v>3</v>
          </cell>
        </row>
        <row r="75">
          <cell r="B75">
            <v>46</v>
          </cell>
          <cell r="C75" t="str">
            <v>Instrument Transformers</v>
          </cell>
          <cell r="D75" t="str">
            <v>Under rated NUB CTs for in capacitor banks</v>
          </cell>
          <cell r="E75" t="str">
            <v>Replacement</v>
          </cell>
          <cell r="F75" t="str">
            <v>Replace with fully rated CT</v>
          </cell>
          <cell r="G75" t="str">
            <v>C</v>
          </cell>
          <cell r="H75" t="str">
            <v>R</v>
          </cell>
          <cell r="I75">
            <v>1995</v>
          </cell>
          <cell r="J75" t="str">
            <v>Asset Managers</v>
          </cell>
          <cell r="K75">
            <v>38504</v>
          </cell>
          <cell r="L75" t="str">
            <v>Not defined</v>
          </cell>
          <cell r="M75">
            <v>8</v>
          </cell>
          <cell r="N75">
            <v>2</v>
          </cell>
          <cell r="O75">
            <v>8</v>
          </cell>
          <cell r="P75">
            <v>0</v>
          </cell>
          <cell r="Q75">
            <v>3</v>
          </cell>
        </row>
        <row r="76">
          <cell r="B76">
            <v>47</v>
          </cell>
          <cell r="C76" t="str">
            <v>Other Equipment</v>
          </cell>
          <cell r="D76" t="str">
            <v>Provide alternate auxiliary supply to Avon SS</v>
          </cell>
          <cell r="E76" t="str">
            <v>Replacement</v>
          </cell>
          <cell r="F76" t="str">
            <v>Install power rated MVTs at Avon to Provide auxiliary supply</v>
          </cell>
          <cell r="G76" t="str">
            <v>C</v>
          </cell>
          <cell r="H76" t="str">
            <v>R</v>
          </cell>
          <cell r="I76">
            <v>2003</v>
          </cell>
          <cell r="J76" t="str">
            <v>AM/Central</v>
          </cell>
          <cell r="K76">
            <v>38504</v>
          </cell>
          <cell r="M76">
            <v>0</v>
          </cell>
          <cell r="N76">
            <v>0</v>
          </cell>
          <cell r="O76">
            <v>10</v>
          </cell>
          <cell r="P76">
            <v>8</v>
          </cell>
          <cell r="Q76" t="str">
            <v>CD</v>
          </cell>
        </row>
        <row r="77">
          <cell r="B77">
            <v>48</v>
          </cell>
          <cell r="C77" t="str">
            <v>Ancillary Systems</v>
          </cell>
          <cell r="D77" t="str">
            <v xml:space="preserve">VT Secondary Boxes </v>
          </cell>
          <cell r="E77" t="str">
            <v>Replacement</v>
          </cell>
          <cell r="F77" t="str">
            <v>Replace De-ion CBs</v>
          </cell>
          <cell r="G77" t="str">
            <v>M</v>
          </cell>
          <cell r="H77" t="str">
            <v>R</v>
          </cell>
          <cell r="I77">
            <v>2004</v>
          </cell>
          <cell r="J77" t="str">
            <v>Asset Managers</v>
          </cell>
          <cell r="K77">
            <v>38504</v>
          </cell>
          <cell r="M77">
            <v>0</v>
          </cell>
          <cell r="N77">
            <v>0</v>
          </cell>
          <cell r="O77">
            <v>5</v>
          </cell>
          <cell r="P77">
            <v>8</v>
          </cell>
          <cell r="Q77">
            <v>3</v>
          </cell>
        </row>
        <row r="78">
          <cell r="B78">
            <v>49</v>
          </cell>
          <cell r="C78" t="str">
            <v>Instrument Transformers</v>
          </cell>
          <cell r="D78" t="str">
            <v>Non-Standard CTs</v>
          </cell>
          <cell r="E78" t="str">
            <v>Replacement</v>
          </cell>
          <cell r="F78" t="str">
            <v>Where non-standard CTs are in service, replace if there is no reasonable contingency available</v>
          </cell>
          <cell r="G78" t="str">
            <v>C</v>
          </cell>
          <cell r="H78" t="str">
            <v>R</v>
          </cell>
          <cell r="I78">
            <v>1994</v>
          </cell>
          <cell r="J78" t="str">
            <v>Asset Managers</v>
          </cell>
          <cell r="K78">
            <v>38869</v>
          </cell>
          <cell r="L78" t="str">
            <v>Not defined, split</v>
          </cell>
          <cell r="M78">
            <v>0</v>
          </cell>
          <cell r="N78">
            <v>0</v>
          </cell>
          <cell r="O78">
            <v>8</v>
          </cell>
          <cell r="P78">
            <v>5</v>
          </cell>
          <cell r="Q78">
            <v>3</v>
          </cell>
        </row>
        <row r="79">
          <cell r="B79">
            <v>50</v>
          </cell>
          <cell r="C79" t="str">
            <v>DC Systems</v>
          </cell>
          <cell r="D79" t="str">
            <v>Substation Batteries - 50V</v>
          </cell>
          <cell r="E79" t="str">
            <v>Replacement</v>
          </cell>
          <cell r="F79" t="str">
            <v>Monitor and replace as required</v>
          </cell>
          <cell r="G79" t="str">
            <v>C</v>
          </cell>
          <cell r="H79" t="str">
            <v>C</v>
          </cell>
          <cell r="I79">
            <v>1994</v>
          </cell>
          <cell r="J79" t="str">
            <v>Asset Managers</v>
          </cell>
          <cell r="K79" t="str">
            <v>Recurrent</v>
          </cell>
          <cell r="M79">
            <v>0</v>
          </cell>
          <cell r="N79">
            <v>0</v>
          </cell>
          <cell r="O79">
            <v>10</v>
          </cell>
          <cell r="P79">
            <v>2</v>
          </cell>
          <cell r="Q79" t="str">
            <v>2 (one business case for these strategies</v>
          </cell>
        </row>
        <row r="80">
          <cell r="B80">
            <v>51</v>
          </cell>
          <cell r="C80" t="str">
            <v>DC Systems</v>
          </cell>
          <cell r="D80" t="str">
            <v>Substation Batteries - 110V</v>
          </cell>
          <cell r="E80" t="str">
            <v>Replacement</v>
          </cell>
          <cell r="F80" t="str">
            <v>Monitor and replace as required</v>
          </cell>
          <cell r="G80" t="str">
            <v>C</v>
          </cell>
          <cell r="H80" t="str">
            <v>C</v>
          </cell>
          <cell r="I80">
            <v>1994</v>
          </cell>
          <cell r="J80" t="str">
            <v>Asset Managers</v>
          </cell>
          <cell r="K80" t="str">
            <v>Recurrent</v>
          </cell>
          <cell r="M80">
            <v>0</v>
          </cell>
          <cell r="N80">
            <v>0</v>
          </cell>
          <cell r="O80">
            <v>8</v>
          </cell>
          <cell r="P80">
            <v>2</v>
          </cell>
        </row>
        <row r="81">
          <cell r="B81">
            <v>52</v>
          </cell>
          <cell r="C81" t="str">
            <v>DC Systems</v>
          </cell>
          <cell r="D81" t="str">
            <v>Substation Batteries - 240V</v>
          </cell>
          <cell r="E81" t="str">
            <v>Replacement</v>
          </cell>
          <cell r="F81" t="str">
            <v>Monitor and replace as required</v>
          </cell>
          <cell r="G81" t="str">
            <v>C</v>
          </cell>
          <cell r="H81" t="str">
            <v>C</v>
          </cell>
          <cell r="J81" t="str">
            <v>Asset Managers</v>
          </cell>
          <cell r="K81" t="str">
            <v>Recurrent</v>
          </cell>
          <cell r="M81">
            <v>0</v>
          </cell>
          <cell r="N81">
            <v>0</v>
          </cell>
          <cell r="O81">
            <v>8</v>
          </cell>
          <cell r="P81">
            <v>2</v>
          </cell>
        </row>
        <row r="82">
          <cell r="B82">
            <v>53</v>
          </cell>
          <cell r="C82" t="str">
            <v>DC Systems</v>
          </cell>
          <cell r="D82" t="str">
            <v>Substation Battery chargers - 50V</v>
          </cell>
          <cell r="E82" t="str">
            <v>Replacement</v>
          </cell>
          <cell r="F82" t="str">
            <v>Monitor and replace as required</v>
          </cell>
          <cell r="G82" t="str">
            <v>C</v>
          </cell>
          <cell r="H82" t="str">
            <v>C</v>
          </cell>
          <cell r="I82">
            <v>1998</v>
          </cell>
          <cell r="J82" t="str">
            <v>Asset Managers</v>
          </cell>
          <cell r="K82" t="str">
            <v>Recurrent</v>
          </cell>
          <cell r="M82">
            <v>0</v>
          </cell>
          <cell r="N82">
            <v>0</v>
          </cell>
          <cell r="O82">
            <v>8</v>
          </cell>
          <cell r="P82">
            <v>2</v>
          </cell>
          <cell r="Q82" t="str">
            <v>3 (one business case for these strategies</v>
          </cell>
        </row>
        <row r="83">
          <cell r="B83">
            <v>54</v>
          </cell>
          <cell r="C83" t="str">
            <v>DC Systems</v>
          </cell>
          <cell r="D83" t="str">
            <v>Substation Battery chargers - 110V</v>
          </cell>
          <cell r="E83" t="str">
            <v>Replacement</v>
          </cell>
          <cell r="F83" t="str">
            <v>Monitor and replace as required</v>
          </cell>
          <cell r="G83" t="str">
            <v>C</v>
          </cell>
          <cell r="H83" t="str">
            <v>C</v>
          </cell>
          <cell r="I83">
            <v>1998</v>
          </cell>
          <cell r="J83" t="str">
            <v>Asset Managers</v>
          </cell>
          <cell r="K83" t="str">
            <v>Recurrent</v>
          </cell>
          <cell r="M83">
            <v>0</v>
          </cell>
          <cell r="N83">
            <v>0</v>
          </cell>
          <cell r="O83">
            <v>8</v>
          </cell>
          <cell r="P83">
            <v>2</v>
          </cell>
        </row>
        <row r="84">
          <cell r="B84">
            <v>55</v>
          </cell>
          <cell r="C84" t="str">
            <v>DC Systems</v>
          </cell>
          <cell r="D84" t="str">
            <v>Substation Battery chargers - 240V</v>
          </cell>
          <cell r="E84" t="str">
            <v>Replacement</v>
          </cell>
          <cell r="F84" t="str">
            <v>Monitor and replace as required</v>
          </cell>
          <cell r="G84" t="str">
            <v>C</v>
          </cell>
          <cell r="H84" t="str">
            <v>C</v>
          </cell>
          <cell r="J84" t="str">
            <v>Asset Managers</v>
          </cell>
          <cell r="K84" t="str">
            <v>Recurrent</v>
          </cell>
          <cell r="M84">
            <v>0</v>
          </cell>
          <cell r="N84">
            <v>0</v>
          </cell>
          <cell r="O84">
            <v>8</v>
          </cell>
          <cell r="P84">
            <v>2</v>
          </cell>
        </row>
        <row r="85">
          <cell r="B85">
            <v>56</v>
          </cell>
          <cell r="C85" t="str">
            <v>Disconnectors and Earth Switches</v>
          </cell>
          <cell r="D85" t="str">
            <v>220kV and above</v>
          </cell>
          <cell r="E85" t="str">
            <v>Replacement</v>
          </cell>
          <cell r="F85" t="str">
            <v>Monitor and replace as required</v>
          </cell>
          <cell r="G85" t="str">
            <v>C</v>
          </cell>
          <cell r="H85" t="str">
            <v>C</v>
          </cell>
          <cell r="I85">
            <v>1997</v>
          </cell>
          <cell r="J85" t="str">
            <v>Asset Managers</v>
          </cell>
          <cell r="K85" t="str">
            <v>Recurrent</v>
          </cell>
          <cell r="M85">
            <v>5</v>
          </cell>
          <cell r="N85">
            <v>0</v>
          </cell>
          <cell r="O85">
            <v>10</v>
          </cell>
          <cell r="P85">
            <v>5</v>
          </cell>
          <cell r="Q85" t="str">
            <v>2i</v>
          </cell>
        </row>
        <row r="86">
          <cell r="B86">
            <v>57</v>
          </cell>
          <cell r="C86" t="str">
            <v>Disconnectors and Earth Switches</v>
          </cell>
          <cell r="D86" t="str">
            <v>132kV</v>
          </cell>
          <cell r="E86" t="str">
            <v>Replacement</v>
          </cell>
          <cell r="F86" t="str">
            <v>Monitor and replace as required</v>
          </cell>
          <cell r="G86" t="str">
            <v>C</v>
          </cell>
          <cell r="H86" t="str">
            <v>C</v>
          </cell>
          <cell r="I86">
            <v>1997</v>
          </cell>
          <cell r="J86" t="str">
            <v>Asset Managers</v>
          </cell>
          <cell r="K86" t="str">
            <v>Recurrent</v>
          </cell>
          <cell r="M86">
            <v>5</v>
          </cell>
          <cell r="N86">
            <v>0</v>
          </cell>
          <cell r="O86">
            <v>10</v>
          </cell>
          <cell r="P86">
            <v>5</v>
          </cell>
          <cell r="Q86" t="str">
            <v>3i</v>
          </cell>
        </row>
        <row r="87">
          <cell r="B87">
            <v>58</v>
          </cell>
          <cell r="C87" t="str">
            <v>Disconnectors and Earth Switches</v>
          </cell>
          <cell r="D87" t="str">
            <v>66kV and below</v>
          </cell>
          <cell r="E87" t="str">
            <v>Replacement</v>
          </cell>
          <cell r="F87" t="str">
            <v>Monitor and replace as required</v>
          </cell>
          <cell r="G87" t="str">
            <v>C</v>
          </cell>
          <cell r="H87" t="str">
            <v>C</v>
          </cell>
          <cell r="I87">
            <v>1997</v>
          </cell>
          <cell r="J87" t="str">
            <v>Asset Managers</v>
          </cell>
          <cell r="K87" t="str">
            <v>Recurrent</v>
          </cell>
          <cell r="M87">
            <v>5</v>
          </cell>
          <cell r="N87">
            <v>0</v>
          </cell>
          <cell r="O87">
            <v>10</v>
          </cell>
          <cell r="P87">
            <v>5</v>
          </cell>
          <cell r="Q87" t="str">
            <v>3i</v>
          </cell>
        </row>
        <row r="88">
          <cell r="B88">
            <v>59</v>
          </cell>
          <cell r="C88" t="str">
            <v>GIS</v>
          </cell>
          <cell r="D88" t="str">
            <v>Beaconsfield</v>
          </cell>
          <cell r="E88" t="str">
            <v>Other</v>
          </cell>
          <cell r="F88" t="str">
            <v>Review options beyond 2006</v>
          </cell>
          <cell r="G88" t="str">
            <v>O</v>
          </cell>
          <cell r="H88" t="str">
            <v>I</v>
          </cell>
          <cell r="I88">
            <v>2003</v>
          </cell>
          <cell r="J88" t="str">
            <v>M/AP</v>
          </cell>
          <cell r="K88">
            <v>38687</v>
          </cell>
          <cell r="M88">
            <v>0</v>
          </cell>
          <cell r="N88">
            <v>0</v>
          </cell>
          <cell r="O88">
            <v>8</v>
          </cell>
          <cell r="P88">
            <v>10</v>
          </cell>
          <cell r="Q88">
            <v>3</v>
          </cell>
        </row>
        <row r="89">
          <cell r="B89">
            <v>60</v>
          </cell>
          <cell r="C89" t="str">
            <v>GIS</v>
          </cell>
          <cell r="D89" t="str">
            <v>Beaconsfield</v>
          </cell>
          <cell r="E89" t="str">
            <v>Replacement</v>
          </cell>
          <cell r="F89" t="str">
            <v>Install conventional CB on No.1 Reactor</v>
          </cell>
          <cell r="G89" t="str">
            <v>C</v>
          </cell>
          <cell r="H89" t="str">
            <v>R</v>
          </cell>
          <cell r="I89">
            <v>2004</v>
          </cell>
          <cell r="J89" t="str">
            <v>AM/Central</v>
          </cell>
          <cell r="K89">
            <v>38504</v>
          </cell>
          <cell r="M89">
            <v>0</v>
          </cell>
          <cell r="N89">
            <v>2</v>
          </cell>
          <cell r="O89">
            <v>10</v>
          </cell>
          <cell r="P89">
            <v>10</v>
          </cell>
          <cell r="Q89">
            <v>3</v>
          </cell>
        </row>
        <row r="90">
          <cell r="B90">
            <v>61</v>
          </cell>
          <cell r="C90" t="str">
            <v>Environment</v>
          </cell>
          <cell r="D90" t="str">
            <v>PCB Disposal</v>
          </cell>
          <cell r="E90" t="str">
            <v>Replacement</v>
          </cell>
          <cell r="F90" t="str">
            <v>Remove all scheduled PCB contaminated from in-service equipment</v>
          </cell>
          <cell r="G90" t="str">
            <v>C</v>
          </cell>
          <cell r="H90" t="str">
            <v>R</v>
          </cell>
          <cell r="I90">
            <v>2003</v>
          </cell>
          <cell r="J90" t="str">
            <v>Asset Managers</v>
          </cell>
          <cell r="K90">
            <v>40179</v>
          </cell>
          <cell r="M90">
            <v>2</v>
          </cell>
          <cell r="N90">
            <v>10</v>
          </cell>
          <cell r="O90">
            <v>0</v>
          </cell>
          <cell r="P90">
            <v>8</v>
          </cell>
          <cell r="Q90">
            <v>2</v>
          </cell>
        </row>
        <row r="91">
          <cell r="B91">
            <v>62</v>
          </cell>
          <cell r="C91" t="str">
            <v>Surge Diverters</v>
          </cell>
          <cell r="D91" t="str">
            <v>Gapped Type (pre 1965) - 220kV and above</v>
          </cell>
          <cell r="E91" t="str">
            <v>Replacement</v>
          </cell>
          <cell r="F91" t="str">
            <v>Replace</v>
          </cell>
          <cell r="G91" t="str">
            <v>M</v>
          </cell>
          <cell r="H91" t="str">
            <v>R</v>
          </cell>
          <cell r="I91">
            <v>2000</v>
          </cell>
          <cell r="J91" t="str">
            <v>Asset Managers</v>
          </cell>
          <cell r="K91" t="str">
            <v>June, 2005</v>
          </cell>
          <cell r="M91">
            <v>8</v>
          </cell>
          <cell r="N91">
            <v>0</v>
          </cell>
          <cell r="O91">
            <v>8</v>
          </cell>
          <cell r="P91">
            <v>0</v>
          </cell>
          <cell r="Q91" t="str">
            <v>2 (one business case for these strategies)</v>
          </cell>
        </row>
        <row r="92">
          <cell r="B92">
            <v>63</v>
          </cell>
          <cell r="C92" t="str">
            <v>Surge Diverters</v>
          </cell>
          <cell r="D92" t="str">
            <v>Gapped Type (pre 1965) - 132kV</v>
          </cell>
          <cell r="E92" t="str">
            <v>Replacement</v>
          </cell>
          <cell r="F92" t="str">
            <v>Replace</v>
          </cell>
          <cell r="G92" t="str">
            <v>M</v>
          </cell>
          <cell r="H92" t="str">
            <v>R</v>
          </cell>
          <cell r="I92">
            <v>2000</v>
          </cell>
          <cell r="J92" t="str">
            <v>Asset Managers</v>
          </cell>
          <cell r="K92" t="str">
            <v>June, 2005</v>
          </cell>
          <cell r="M92">
            <v>8</v>
          </cell>
          <cell r="N92">
            <v>0</v>
          </cell>
          <cell r="O92">
            <v>8</v>
          </cell>
          <cell r="P92">
            <v>0</v>
          </cell>
        </row>
        <row r="93">
          <cell r="B93">
            <v>64</v>
          </cell>
          <cell r="C93" t="str">
            <v>Surge Diverters</v>
          </cell>
          <cell r="D93" t="str">
            <v>Gapped Type (pre 1965) - 66kV</v>
          </cell>
          <cell r="E93" t="str">
            <v>Replacement</v>
          </cell>
          <cell r="F93" t="str">
            <v>Replace</v>
          </cell>
          <cell r="G93" t="str">
            <v>M</v>
          </cell>
          <cell r="H93" t="str">
            <v>R</v>
          </cell>
          <cell r="I93">
            <v>2000</v>
          </cell>
          <cell r="J93" t="str">
            <v>Asset Managers</v>
          </cell>
          <cell r="K93" t="str">
            <v>June, 2005</v>
          </cell>
          <cell r="M93">
            <v>8</v>
          </cell>
          <cell r="N93">
            <v>0</v>
          </cell>
          <cell r="O93">
            <v>8</v>
          </cell>
          <cell r="P93">
            <v>0</v>
          </cell>
        </row>
        <row r="94">
          <cell r="B94">
            <v>65</v>
          </cell>
          <cell r="C94" t="str">
            <v>Surge Diverters</v>
          </cell>
          <cell r="D94" t="str">
            <v>Gapped Type (post 1965) - 220kV and above</v>
          </cell>
          <cell r="E94" t="str">
            <v>Replacement</v>
          </cell>
          <cell r="F94" t="str">
            <v>Replace</v>
          </cell>
          <cell r="G94" t="str">
            <v>M</v>
          </cell>
          <cell r="H94" t="str">
            <v>R</v>
          </cell>
          <cell r="I94">
            <v>2002</v>
          </cell>
          <cell r="J94" t="str">
            <v>Asset Managers</v>
          </cell>
          <cell r="K94">
            <v>40330</v>
          </cell>
          <cell r="M94">
            <v>8</v>
          </cell>
          <cell r="N94">
            <v>0</v>
          </cell>
          <cell r="O94">
            <v>8</v>
          </cell>
          <cell r="P94">
            <v>0</v>
          </cell>
        </row>
        <row r="95">
          <cell r="B95">
            <v>66</v>
          </cell>
          <cell r="C95" t="str">
            <v>Surge Diverters</v>
          </cell>
          <cell r="D95" t="str">
            <v>Gapped Type (post 1965) - 132kV</v>
          </cell>
          <cell r="E95" t="str">
            <v>Replacement</v>
          </cell>
          <cell r="F95" t="str">
            <v>Replace</v>
          </cell>
          <cell r="G95" t="str">
            <v>M</v>
          </cell>
          <cell r="H95" t="str">
            <v>R</v>
          </cell>
          <cell r="I95">
            <v>2002</v>
          </cell>
          <cell r="J95" t="str">
            <v>Asset Managers</v>
          </cell>
          <cell r="K95">
            <v>40330</v>
          </cell>
          <cell r="M95">
            <v>8</v>
          </cell>
          <cell r="N95">
            <v>0</v>
          </cell>
          <cell r="O95">
            <v>8</v>
          </cell>
          <cell r="P95">
            <v>0</v>
          </cell>
        </row>
        <row r="96">
          <cell r="B96">
            <v>67</v>
          </cell>
          <cell r="C96" t="str">
            <v>Surge Diverters</v>
          </cell>
          <cell r="D96" t="str">
            <v>Gapped Type (post 1965) - 66kV and below</v>
          </cell>
          <cell r="E96" t="str">
            <v>Replacement</v>
          </cell>
          <cell r="F96" t="str">
            <v>Replace</v>
          </cell>
          <cell r="G96" t="str">
            <v>M</v>
          </cell>
          <cell r="H96" t="str">
            <v>R</v>
          </cell>
          <cell r="I96">
            <v>2002</v>
          </cell>
          <cell r="J96" t="str">
            <v>Asset Managers</v>
          </cell>
          <cell r="K96">
            <v>40330</v>
          </cell>
          <cell r="M96">
            <v>8</v>
          </cell>
          <cell r="N96">
            <v>0</v>
          </cell>
          <cell r="O96">
            <v>8</v>
          </cell>
          <cell r="P96">
            <v>0</v>
          </cell>
        </row>
        <row r="97">
          <cell r="B97">
            <v>68</v>
          </cell>
          <cell r="C97" t="str">
            <v>Reactive Plant</v>
          </cell>
          <cell r="D97" t="str">
            <v>Capacitor</v>
          </cell>
          <cell r="E97" t="str">
            <v>Replacement</v>
          </cell>
          <cell r="F97" t="str">
            <v>Monitor and replace as required</v>
          </cell>
          <cell r="G97" t="str">
            <v>C</v>
          </cell>
          <cell r="H97" t="str">
            <v>C</v>
          </cell>
          <cell r="I97">
            <v>2000</v>
          </cell>
          <cell r="J97" t="str">
            <v>Asset Managers</v>
          </cell>
          <cell r="K97" t="str">
            <v>Recurrent</v>
          </cell>
          <cell r="M97">
            <v>2</v>
          </cell>
          <cell r="N97">
            <v>2</v>
          </cell>
          <cell r="O97">
            <v>8</v>
          </cell>
          <cell r="P97">
            <v>10</v>
          </cell>
          <cell r="Q97" t="str">
            <v>3i</v>
          </cell>
        </row>
        <row r="98">
          <cell r="B98">
            <v>69</v>
          </cell>
          <cell r="C98" t="str">
            <v>Buildings</v>
          </cell>
          <cell r="D98" t="str">
            <v>Pre- 1975 Buildings</v>
          </cell>
          <cell r="E98" t="str">
            <v>Other</v>
          </cell>
          <cell r="F98" t="str">
            <v>Formal building inspection to be carried out since 1990</v>
          </cell>
          <cell r="G98" t="str">
            <v>O</v>
          </cell>
          <cell r="H98" t="str">
            <v>I</v>
          </cell>
          <cell r="I98">
            <v>1998</v>
          </cell>
          <cell r="J98" t="str">
            <v>Asset Managers</v>
          </cell>
          <cell r="K98">
            <v>38322</v>
          </cell>
          <cell r="Q98" t="str">
            <v>NB</v>
          </cell>
        </row>
        <row r="99">
          <cell r="B99">
            <v>69</v>
          </cell>
          <cell r="C99" t="str">
            <v>Buildings</v>
          </cell>
          <cell r="D99" t="str">
            <v>Building Defects</v>
          </cell>
          <cell r="E99" t="str">
            <v>Other</v>
          </cell>
          <cell r="F99" t="str">
            <v>Regional Business plans to make provision for maintenance</v>
          </cell>
          <cell r="G99" t="str">
            <v>M</v>
          </cell>
          <cell r="H99" t="str">
            <v>c</v>
          </cell>
          <cell r="I99">
            <v>1998</v>
          </cell>
          <cell r="J99" t="str">
            <v>Asset Managers</v>
          </cell>
          <cell r="K99" t="str">
            <v>Recurrent</v>
          </cell>
          <cell r="M99">
            <v>5</v>
          </cell>
          <cell r="N99">
            <v>2</v>
          </cell>
          <cell r="O99">
            <v>0</v>
          </cell>
          <cell r="P99">
            <v>2</v>
          </cell>
          <cell r="Q99" t="str">
            <v>3i</v>
          </cell>
        </row>
        <row r="100">
          <cell r="B100">
            <v>70</v>
          </cell>
          <cell r="C100" t="str">
            <v>Buildings</v>
          </cell>
          <cell r="D100" t="str">
            <v>Energy Efficiency (220kV sites and above)</v>
          </cell>
          <cell r="E100" t="str">
            <v>Other</v>
          </cell>
          <cell r="F100" t="str">
            <v>Carry out energy audit and implement approved recommendations</v>
          </cell>
          <cell r="G100" t="str">
            <v>O</v>
          </cell>
          <cell r="H100" t="str">
            <v>I,A</v>
          </cell>
          <cell r="I100">
            <v>2003</v>
          </cell>
          <cell r="J100" t="str">
            <v>Asset Managers</v>
          </cell>
          <cell r="K100" t="str">
            <v>December, 2003, June 2004</v>
          </cell>
          <cell r="L100" t="str">
            <v>Split</v>
          </cell>
          <cell r="Q100" t="str">
            <v>NB</v>
          </cell>
        </row>
        <row r="101">
          <cell r="B101">
            <v>70</v>
          </cell>
          <cell r="C101" t="str">
            <v>Buildings</v>
          </cell>
          <cell r="D101" t="str">
            <v>Energy Efficiency (sites 132kV and below)</v>
          </cell>
          <cell r="E101" t="str">
            <v>Other</v>
          </cell>
          <cell r="F101" t="str">
            <v>Carry out energy audit and implement approved recommendations</v>
          </cell>
          <cell r="G101" t="str">
            <v>O</v>
          </cell>
          <cell r="H101" t="str">
            <v>I,A</v>
          </cell>
          <cell r="I101">
            <v>2003</v>
          </cell>
          <cell r="J101" t="str">
            <v>Asset Managers</v>
          </cell>
          <cell r="K101" t="str">
            <v>June, 2004, December 2004</v>
          </cell>
          <cell r="L101" t="str">
            <v>Split</v>
          </cell>
          <cell r="M101" t="str">
            <v>Assess indivually</v>
          </cell>
          <cell r="Q101" t="str">
            <v>3i</v>
          </cell>
        </row>
        <row r="102">
          <cell r="B102">
            <v>71</v>
          </cell>
          <cell r="C102" t="str">
            <v>Fire</v>
          </cell>
          <cell r="D102" t="str">
            <v>Fire Detection and Protection Systems</v>
          </cell>
          <cell r="E102" t="str">
            <v>Other</v>
          </cell>
          <cell r="F102" t="str">
            <v>Regional Business plans to make provision for any installation or replacement to fire detection and protection systems in accordance with the Fire Protection Policies and procedures manual</v>
          </cell>
          <cell r="G102" t="str">
            <v>M</v>
          </cell>
          <cell r="H102" t="str">
            <v>C</v>
          </cell>
          <cell r="I102">
            <v>1998</v>
          </cell>
          <cell r="J102" t="str">
            <v>Asset Managers</v>
          </cell>
          <cell r="K102" t="str">
            <v>Recurrent</v>
          </cell>
          <cell r="M102" t="str">
            <v>Assess indivually</v>
          </cell>
          <cell r="Q102" t="str">
            <v>3i</v>
          </cell>
        </row>
        <row r="103">
          <cell r="B103">
            <v>72</v>
          </cell>
          <cell r="C103" t="str">
            <v>Fire</v>
          </cell>
          <cell r="D103" t="str">
            <v>Automatic Fire Protection Schemes for Power transformers</v>
          </cell>
          <cell r="E103" t="str">
            <v>Other</v>
          </cell>
          <cell r="F103" t="str">
            <v>Regional Business plans to make provision for any installation or replacement to fire detection and protection systems in accordance with the Fire Protection Policies and procedures manual</v>
          </cell>
          <cell r="G103" t="str">
            <v>M</v>
          </cell>
          <cell r="H103" t="str">
            <v>C</v>
          </cell>
          <cell r="I103">
            <v>1998</v>
          </cell>
          <cell r="J103" t="str">
            <v>Asset Managers</v>
          </cell>
          <cell r="K103">
            <v>38504</v>
          </cell>
          <cell r="M103" t="str">
            <v>Assess indivually</v>
          </cell>
          <cell r="Q103" t="str">
            <v>3i</v>
          </cell>
        </row>
        <row r="104">
          <cell r="B104">
            <v>72</v>
          </cell>
          <cell r="C104" t="str">
            <v>Fire</v>
          </cell>
          <cell r="D104" t="str">
            <v>Automatic Fire Protection Schemes for Power transformers</v>
          </cell>
          <cell r="E104" t="str">
            <v>Other</v>
          </cell>
          <cell r="F104" t="str">
            <v>Decommission deluge systems not required as and when maintenance costs become significant.</v>
          </cell>
          <cell r="G104" t="str">
            <v>O</v>
          </cell>
          <cell r="H104" t="str">
            <v>C</v>
          </cell>
          <cell r="I104">
            <v>1998</v>
          </cell>
          <cell r="J104" t="str">
            <v>Asset Managers</v>
          </cell>
          <cell r="K104">
            <v>38504</v>
          </cell>
          <cell r="M104">
            <v>0</v>
          </cell>
          <cell r="N104">
            <v>0</v>
          </cell>
          <cell r="O104">
            <v>0</v>
          </cell>
          <cell r="P104">
            <v>10</v>
          </cell>
          <cell r="Q104">
            <v>3</v>
          </cell>
        </row>
        <row r="105">
          <cell r="B105">
            <v>73</v>
          </cell>
          <cell r="C105" t="str">
            <v>Other Equipment</v>
          </cell>
          <cell r="D105" t="str">
            <v>General</v>
          </cell>
          <cell r="E105" t="str">
            <v>Other</v>
          </cell>
          <cell r="F105" t="str">
            <v>Monitor and replace as required</v>
          </cell>
          <cell r="G105" t="str">
            <v>M</v>
          </cell>
          <cell r="H105" t="str">
            <v>C</v>
          </cell>
          <cell r="I105">
            <v>1998</v>
          </cell>
          <cell r="J105" t="str">
            <v>Asset Managers</v>
          </cell>
          <cell r="K105" t="str">
            <v>recurrent</v>
          </cell>
          <cell r="M105" t="str">
            <v>Assess indivually</v>
          </cell>
          <cell r="Q105">
            <v>3</v>
          </cell>
        </row>
        <row r="106">
          <cell r="B106">
            <v>74</v>
          </cell>
          <cell r="C106" t="str">
            <v>Environment</v>
          </cell>
          <cell r="D106" t="str">
            <v>Transformer Bunds</v>
          </cell>
          <cell r="E106" t="str">
            <v>Other</v>
          </cell>
          <cell r="F106" t="str">
            <v>Inspect and reseal all bunds where sealing is not satisfactory</v>
          </cell>
          <cell r="G106" t="str">
            <v>M</v>
          </cell>
          <cell r="H106" t="str">
            <v>C</v>
          </cell>
          <cell r="I106">
            <v>2004</v>
          </cell>
          <cell r="J106" t="str">
            <v>Asset Managers</v>
          </cell>
          <cell r="K106">
            <v>38869</v>
          </cell>
          <cell r="M106">
            <v>0</v>
          </cell>
          <cell r="N106">
            <v>10</v>
          </cell>
          <cell r="O106">
            <v>0</v>
          </cell>
          <cell r="P106">
            <v>10</v>
          </cell>
          <cell r="Q106">
            <v>3</v>
          </cell>
        </row>
        <row r="107">
          <cell r="B107">
            <v>75</v>
          </cell>
          <cell r="C107" t="str">
            <v>Circuit Breakers</v>
          </cell>
          <cell r="D107" t="str">
            <v>POW Circuit Breakers</v>
          </cell>
          <cell r="E107" t="str">
            <v>Replacement</v>
          </cell>
          <cell r="F107" t="str">
            <v>Install Point on Wave CBs</v>
          </cell>
          <cell r="G107" t="str">
            <v>C</v>
          </cell>
          <cell r="H107" t="str">
            <v>A</v>
          </cell>
          <cell r="I107">
            <v>1998</v>
          </cell>
          <cell r="J107" t="str">
            <v>Asset Managers</v>
          </cell>
          <cell r="K107" t="str">
            <v>June , 2005</v>
          </cell>
          <cell r="M107">
            <v>0</v>
          </cell>
          <cell r="N107">
            <v>0</v>
          </cell>
          <cell r="O107">
            <v>8</v>
          </cell>
          <cell r="P107">
            <v>10</v>
          </cell>
          <cell r="Q107">
            <v>2</v>
          </cell>
        </row>
        <row r="108">
          <cell r="B108">
            <v>76</v>
          </cell>
          <cell r="C108" t="str">
            <v>Reactive Plant</v>
          </cell>
          <cell r="D108" t="str">
            <v>Sydney South Syn Cons</v>
          </cell>
          <cell r="E108" t="str">
            <v>Other</v>
          </cell>
          <cell r="F108" t="str">
            <v>Retire on commissioning of Sydney South SVC</v>
          </cell>
          <cell r="G108" t="str">
            <v>O</v>
          </cell>
          <cell r="H108" t="str">
            <v>C</v>
          </cell>
          <cell r="I108">
            <v>1998</v>
          </cell>
          <cell r="J108" t="str">
            <v>Asset Managers</v>
          </cell>
          <cell r="K108" t="str">
            <v>within 12 months of SYW SVC</v>
          </cell>
          <cell r="M108">
            <v>5</v>
          </cell>
          <cell r="N108">
            <v>2</v>
          </cell>
          <cell r="O108">
            <v>10</v>
          </cell>
          <cell r="P108">
            <v>10</v>
          </cell>
          <cell r="Q108">
            <v>3</v>
          </cell>
        </row>
        <row r="109">
          <cell r="B109">
            <v>77</v>
          </cell>
          <cell r="C109" t="str">
            <v>Shunt Capacitor Banks</v>
          </cell>
          <cell r="D109" t="str">
            <v>Concrete Pads</v>
          </cell>
          <cell r="E109" t="str">
            <v>Other</v>
          </cell>
          <cell r="F109" t="str">
            <v xml:space="preserve">Identify Capacitor banks with excessive weed growth </v>
          </cell>
          <cell r="G109" t="str">
            <v>O</v>
          </cell>
          <cell r="H109" t="str">
            <v>I</v>
          </cell>
          <cell r="I109">
            <v>2001</v>
          </cell>
          <cell r="J109" t="str">
            <v>Asset Managers</v>
          </cell>
          <cell r="K109">
            <v>38504</v>
          </cell>
          <cell r="M109">
            <v>2</v>
          </cell>
          <cell r="N109">
            <v>2</v>
          </cell>
          <cell r="O109">
            <v>8</v>
          </cell>
          <cell r="P109">
            <v>5</v>
          </cell>
          <cell r="Q109">
            <v>3</v>
          </cell>
        </row>
        <row r="110">
          <cell r="B110">
            <v>77.099999999999994</v>
          </cell>
          <cell r="C110" t="str">
            <v>Shunt Capacitor Banks</v>
          </cell>
          <cell r="D110" t="str">
            <v>Concrete Pads</v>
          </cell>
          <cell r="E110" t="str">
            <v>Replacement</v>
          </cell>
          <cell r="F110" t="str">
            <v>Re-surface capacitor banks as required</v>
          </cell>
          <cell r="G110" t="str">
            <v>M</v>
          </cell>
          <cell r="H110" t="str">
            <v>C</v>
          </cell>
          <cell r="I110">
            <v>2001</v>
          </cell>
          <cell r="J110" t="str">
            <v>Asset Managers</v>
          </cell>
          <cell r="K110">
            <v>39965</v>
          </cell>
          <cell r="M110">
            <v>2</v>
          </cell>
          <cell r="N110">
            <v>2</v>
          </cell>
          <cell r="O110">
            <v>8</v>
          </cell>
          <cell r="P110">
            <v>8</v>
          </cell>
          <cell r="Q110">
            <v>3</v>
          </cell>
        </row>
        <row r="111">
          <cell r="B111">
            <v>78</v>
          </cell>
          <cell r="C111" t="str">
            <v>Condition Monitoring</v>
          </cell>
          <cell r="D111" t="str">
            <v>Dissolved Gas in Oil</v>
          </cell>
          <cell r="E111" t="str">
            <v>Other</v>
          </cell>
          <cell r="F111" t="str">
            <v>Install DGA monitors on transformers nominated in the Condition Monitoring Working Group Report (Recommendation 5.)</v>
          </cell>
          <cell r="G111" t="str">
            <v>C</v>
          </cell>
          <cell r="H111" t="str">
            <v>A</v>
          </cell>
          <cell r="I111">
            <v>2003</v>
          </cell>
          <cell r="J111" t="str">
            <v>Asset Managers</v>
          </cell>
          <cell r="K111">
            <v>38504</v>
          </cell>
          <cell r="L111" t="str">
            <v>List in Doc, - 3 categories</v>
          </cell>
          <cell r="M111">
            <v>0</v>
          </cell>
          <cell r="N111">
            <v>0</v>
          </cell>
          <cell r="O111">
            <v>10</v>
          </cell>
          <cell r="P111">
            <v>10</v>
          </cell>
          <cell r="Q111">
            <v>3</v>
          </cell>
        </row>
        <row r="112">
          <cell r="B112">
            <v>79</v>
          </cell>
          <cell r="C112" t="str">
            <v>Condition Monitoring</v>
          </cell>
          <cell r="D112" t="str">
            <v>Dissolved Gas in Oil</v>
          </cell>
          <cell r="E112" t="str">
            <v>Other</v>
          </cell>
          <cell r="F112" t="str">
            <v>Upgrade  to Calisto type</v>
          </cell>
          <cell r="G112" t="str">
            <v>C</v>
          </cell>
          <cell r="I112">
            <v>2003</v>
          </cell>
          <cell r="J112" t="str">
            <v>Asset Managers</v>
          </cell>
          <cell r="K112">
            <v>38504</v>
          </cell>
          <cell r="M112">
            <v>0</v>
          </cell>
          <cell r="N112">
            <v>0</v>
          </cell>
          <cell r="O112">
            <v>10</v>
          </cell>
          <cell r="P112">
            <v>10</v>
          </cell>
          <cell r="Q112">
            <v>3</v>
          </cell>
        </row>
        <row r="113">
          <cell r="B113">
            <v>80</v>
          </cell>
          <cell r="C113" t="str">
            <v>Condition Monitoring</v>
          </cell>
          <cell r="D113" t="str">
            <v>Dissolved Gas in Oil</v>
          </cell>
          <cell r="E113" t="str">
            <v>Other</v>
          </cell>
          <cell r="F113" t="str">
            <v>Move to Oil circulation path</v>
          </cell>
          <cell r="G113" t="str">
            <v>M</v>
          </cell>
          <cell r="I113">
            <v>2003</v>
          </cell>
          <cell r="J113" t="str">
            <v>Asset Managers</v>
          </cell>
          <cell r="K113">
            <v>38869</v>
          </cell>
          <cell r="M113">
            <v>0</v>
          </cell>
          <cell r="N113">
            <v>0</v>
          </cell>
          <cell r="O113">
            <v>10</v>
          </cell>
          <cell r="P113">
            <v>10</v>
          </cell>
          <cell r="Q113">
            <v>3</v>
          </cell>
        </row>
        <row r="114">
          <cell r="B114">
            <v>81</v>
          </cell>
          <cell r="C114" t="str">
            <v>Condition Monitoring</v>
          </cell>
          <cell r="D114" t="str">
            <v>Moisture in Oil</v>
          </cell>
          <cell r="E114" t="str">
            <v>Other</v>
          </cell>
          <cell r="F114" t="str">
            <v>Install online moisture monitors to  transformers nominated in the Condition Monitoring working group Report (Recommendation 10)</v>
          </cell>
          <cell r="G114" t="str">
            <v>C</v>
          </cell>
          <cell r="H114" t="str">
            <v>R</v>
          </cell>
          <cell r="I114">
            <v>2003</v>
          </cell>
          <cell r="J114" t="str">
            <v>Asset Managers</v>
          </cell>
          <cell r="K114">
            <v>38504</v>
          </cell>
          <cell r="M114">
            <v>0</v>
          </cell>
          <cell r="N114">
            <v>0</v>
          </cell>
          <cell r="O114">
            <v>10</v>
          </cell>
          <cell r="P114">
            <v>10</v>
          </cell>
          <cell r="Q114">
            <v>3</v>
          </cell>
        </row>
        <row r="115">
          <cell r="B115">
            <v>82</v>
          </cell>
          <cell r="C115" t="str">
            <v>Condition Monitoring</v>
          </cell>
          <cell r="D115" t="str">
            <v>Tapchanger Monitors</v>
          </cell>
          <cell r="E115" t="str">
            <v>Other</v>
          </cell>
          <cell r="F115" t="str">
            <v>Install tapchanger monitors to specific Reinhausen Tapchangers nominated in the Condition Monitoring Working Group Report (Recommendation 13)</v>
          </cell>
          <cell r="G115" t="str">
            <v>C</v>
          </cell>
          <cell r="H115" t="str">
            <v>R</v>
          </cell>
          <cell r="I115">
            <v>2003</v>
          </cell>
          <cell r="J115" t="str">
            <v>Asset Managers</v>
          </cell>
          <cell r="K115">
            <v>39234</v>
          </cell>
          <cell r="M115">
            <v>2</v>
          </cell>
          <cell r="N115">
            <v>2</v>
          </cell>
          <cell r="O115">
            <v>10</v>
          </cell>
          <cell r="P115">
            <v>8</v>
          </cell>
          <cell r="Q115">
            <v>3</v>
          </cell>
        </row>
        <row r="116">
          <cell r="B116">
            <v>82</v>
          </cell>
          <cell r="C116" t="str">
            <v>Condition Monitoring</v>
          </cell>
          <cell r="D116" t="str">
            <v>Tapchanger Monitors</v>
          </cell>
          <cell r="E116" t="str">
            <v>Other</v>
          </cell>
          <cell r="F116" t="str">
            <v>Review effectiveness of existing tapchanger monitors and consider further installation of tapchanger monitors on transformers identified in the Condition Working Group Report (Recommendation 13)</v>
          </cell>
          <cell r="G116" t="str">
            <v>O</v>
          </cell>
          <cell r="H116" t="str">
            <v>I</v>
          </cell>
          <cell r="I116">
            <v>2003</v>
          </cell>
          <cell r="J116" t="str">
            <v>SSE</v>
          </cell>
          <cell r="K116">
            <v>38322</v>
          </cell>
          <cell r="M116">
            <v>2</v>
          </cell>
          <cell r="N116">
            <v>2</v>
          </cell>
          <cell r="O116">
            <v>10</v>
          </cell>
          <cell r="P116">
            <v>8</v>
          </cell>
          <cell r="Q116">
            <v>3</v>
          </cell>
        </row>
        <row r="117">
          <cell r="B117">
            <v>82</v>
          </cell>
          <cell r="C117" t="str">
            <v>Condition Monitoring</v>
          </cell>
          <cell r="D117" t="str">
            <v>Tapchanger Monitors</v>
          </cell>
          <cell r="E117" t="str">
            <v>Other</v>
          </cell>
          <cell r="F117" t="str">
            <v>Install Reinhausen Tapchanger Monitors to transformers identified above</v>
          </cell>
          <cell r="G117" t="str">
            <v>C</v>
          </cell>
          <cell r="H117" t="str">
            <v>C</v>
          </cell>
          <cell r="I117">
            <v>2003</v>
          </cell>
          <cell r="J117" t="str">
            <v>Asset Managers</v>
          </cell>
          <cell r="K117">
            <v>39965</v>
          </cell>
          <cell r="M117">
            <v>2</v>
          </cell>
          <cell r="N117">
            <v>2</v>
          </cell>
          <cell r="O117">
            <v>10</v>
          </cell>
          <cell r="P117">
            <v>8</v>
          </cell>
          <cell r="Q117">
            <v>3</v>
          </cell>
        </row>
        <row r="118">
          <cell r="B118">
            <v>83</v>
          </cell>
          <cell r="C118" t="str">
            <v>Condition Monitoring</v>
          </cell>
          <cell r="D118" t="str">
            <v>CT  DDF Monitors</v>
          </cell>
          <cell r="E118" t="str">
            <v>Other</v>
          </cell>
          <cell r="F118" t="str">
            <v>Resolve Reliability Concerns for Powerlink DDF monitoring system</v>
          </cell>
          <cell r="G118" t="str">
            <v>O</v>
          </cell>
          <cell r="H118" t="str">
            <v>I</v>
          </cell>
          <cell r="I118">
            <v>2003</v>
          </cell>
          <cell r="J118" t="str">
            <v>AM/Northern</v>
          </cell>
          <cell r="K118">
            <v>38504</v>
          </cell>
          <cell r="L118" t="str">
            <v>No date</v>
          </cell>
          <cell r="M118">
            <v>0</v>
          </cell>
          <cell r="N118">
            <v>0</v>
          </cell>
          <cell r="O118">
            <v>10</v>
          </cell>
          <cell r="P118">
            <v>10</v>
          </cell>
          <cell r="Q118">
            <v>3</v>
          </cell>
        </row>
        <row r="119">
          <cell r="B119">
            <v>84</v>
          </cell>
          <cell r="C119" t="str">
            <v>Condition Monitoring</v>
          </cell>
          <cell r="D119" t="str">
            <v>CT  DDF Monitors</v>
          </cell>
          <cell r="E119" t="str">
            <v>Other</v>
          </cell>
          <cell r="F119" t="str">
            <v>Purchase, install AVO SOS system</v>
          </cell>
          <cell r="G119" t="str">
            <v>C</v>
          </cell>
          <cell r="H119" t="str">
            <v>I</v>
          </cell>
          <cell r="I119">
            <v>2003</v>
          </cell>
          <cell r="J119" t="str">
            <v>AM/Central</v>
          </cell>
          <cell r="K119">
            <v>38139</v>
          </cell>
          <cell r="M119">
            <v>0</v>
          </cell>
          <cell r="N119">
            <v>0</v>
          </cell>
          <cell r="O119">
            <v>10</v>
          </cell>
          <cell r="P119">
            <v>10</v>
          </cell>
          <cell r="Q119">
            <v>3</v>
          </cell>
        </row>
        <row r="120">
          <cell r="B120">
            <v>84</v>
          </cell>
          <cell r="C120" t="str">
            <v>Condition Monitoring</v>
          </cell>
          <cell r="D120" t="str">
            <v>CT  DDF Monitors</v>
          </cell>
          <cell r="E120" t="str">
            <v>Other</v>
          </cell>
          <cell r="F120" t="str">
            <v>Evaluate performance of AVO SOS system</v>
          </cell>
          <cell r="G120" t="str">
            <v>O</v>
          </cell>
          <cell r="H120" t="str">
            <v>I</v>
          </cell>
          <cell r="I120">
            <v>2003</v>
          </cell>
          <cell r="J120" t="str">
            <v>AM/Central</v>
          </cell>
          <cell r="K120">
            <v>38687</v>
          </cell>
          <cell r="M120">
            <v>0</v>
          </cell>
          <cell r="N120">
            <v>0</v>
          </cell>
          <cell r="O120">
            <v>10</v>
          </cell>
          <cell r="P120">
            <v>10</v>
          </cell>
          <cell r="Q120">
            <v>3</v>
          </cell>
        </row>
        <row r="121">
          <cell r="B121">
            <v>85</v>
          </cell>
          <cell r="C121" t="str">
            <v>Condition Monitoring</v>
          </cell>
          <cell r="D121" t="str">
            <v>CT  DDF Monitors</v>
          </cell>
          <cell r="E121" t="str">
            <v>Other</v>
          </cell>
          <cell r="F121" t="str">
            <v>Purchase and install Connel Wagner Intellinode system</v>
          </cell>
          <cell r="G121" t="str">
            <v>C</v>
          </cell>
          <cell r="H121" t="str">
            <v>I</v>
          </cell>
          <cell r="I121">
            <v>2003</v>
          </cell>
          <cell r="J121" t="str">
            <v>AM/Northern</v>
          </cell>
          <cell r="K121" t="str">
            <v>When System is in production</v>
          </cell>
          <cell r="L121" t="str">
            <v>No Date</v>
          </cell>
          <cell r="M121">
            <v>0</v>
          </cell>
          <cell r="N121">
            <v>0</v>
          </cell>
          <cell r="O121">
            <v>10</v>
          </cell>
          <cell r="P121">
            <v>10</v>
          </cell>
          <cell r="Q121">
            <v>3</v>
          </cell>
        </row>
        <row r="122">
          <cell r="B122">
            <v>85</v>
          </cell>
          <cell r="C122" t="str">
            <v>Condition Monitoring</v>
          </cell>
          <cell r="D122" t="str">
            <v>CT  DDF Monitors</v>
          </cell>
          <cell r="E122" t="str">
            <v>Other</v>
          </cell>
          <cell r="F122" t="str">
            <v>Evaluate performance of Connel Wagner Intellinode system</v>
          </cell>
          <cell r="G122" t="str">
            <v>O</v>
          </cell>
          <cell r="H122" t="str">
            <v>I</v>
          </cell>
          <cell r="I122">
            <v>2003</v>
          </cell>
          <cell r="J122" t="str">
            <v>AM/Northern</v>
          </cell>
          <cell r="K122" t="str">
            <v>TBA</v>
          </cell>
          <cell r="L122" t="str">
            <v>No Date</v>
          </cell>
          <cell r="M122">
            <v>0</v>
          </cell>
          <cell r="N122">
            <v>0</v>
          </cell>
          <cell r="O122">
            <v>10</v>
          </cell>
          <cell r="P122">
            <v>10</v>
          </cell>
          <cell r="Q122">
            <v>3</v>
          </cell>
        </row>
        <row r="123">
          <cell r="B123">
            <v>86</v>
          </cell>
          <cell r="C123" t="str">
            <v>Condition Monitoring</v>
          </cell>
          <cell r="D123" t="str">
            <v>Bushin DDF Monitors</v>
          </cell>
          <cell r="E123" t="str">
            <v>Other</v>
          </cell>
          <cell r="F123" t="str">
            <v>Install bushing monitor on system critical transformers with no system spares - Lismore</v>
          </cell>
          <cell r="G123" t="str">
            <v>C</v>
          </cell>
          <cell r="H123" t="str">
            <v>A</v>
          </cell>
          <cell r="I123">
            <v>2003</v>
          </cell>
          <cell r="J123" t="str">
            <v>AM/Northern</v>
          </cell>
          <cell r="K123">
            <v>38869</v>
          </cell>
          <cell r="L123" t="str">
            <v>No Date</v>
          </cell>
          <cell r="M123">
            <v>0</v>
          </cell>
          <cell r="N123">
            <v>0</v>
          </cell>
          <cell r="O123">
            <v>10</v>
          </cell>
          <cell r="P123">
            <v>10</v>
          </cell>
          <cell r="Q123">
            <v>3</v>
          </cell>
        </row>
        <row r="124">
          <cell r="B124">
            <v>87</v>
          </cell>
          <cell r="C124" t="str">
            <v>Condition Monitoring</v>
          </cell>
          <cell r="D124" t="str">
            <v>Portable Tx On line Monitor</v>
          </cell>
          <cell r="E124" t="str">
            <v>Other</v>
          </cell>
          <cell r="F124" t="str">
            <v>Establish portable on-line monitoring unit for short-term monitoring or nursing of transformers</v>
          </cell>
          <cell r="G124" t="str">
            <v>C</v>
          </cell>
          <cell r="H124" t="str">
            <v>A</v>
          </cell>
          <cell r="I124">
            <v>2003</v>
          </cell>
          <cell r="J124" t="str">
            <v>SSE</v>
          </cell>
          <cell r="K124">
            <v>38322</v>
          </cell>
          <cell r="M124">
            <v>0</v>
          </cell>
          <cell r="N124">
            <v>0</v>
          </cell>
          <cell r="O124">
            <v>10</v>
          </cell>
          <cell r="P124">
            <v>10</v>
          </cell>
          <cell r="Q124">
            <v>3</v>
          </cell>
        </row>
        <row r="125">
          <cell r="B125">
            <v>88</v>
          </cell>
          <cell r="C125" t="str">
            <v>Circuit Breakers</v>
          </cell>
          <cell r="D125" t="str">
            <v>Circuit Breakers Testing</v>
          </cell>
          <cell r="E125" t="str">
            <v>Other</v>
          </cell>
          <cell r="F125" t="str">
            <v>Investigate and Report on circuit breaker test procedures and methods by December 2004</v>
          </cell>
          <cell r="G125" t="str">
            <v>O</v>
          </cell>
          <cell r="H125" t="str">
            <v>I</v>
          </cell>
          <cell r="I125">
            <v>2003</v>
          </cell>
          <cell r="J125" t="str">
            <v>SSE</v>
          </cell>
          <cell r="K125">
            <v>38322</v>
          </cell>
          <cell r="M125">
            <v>0</v>
          </cell>
          <cell r="N125">
            <v>0</v>
          </cell>
          <cell r="O125">
            <v>10</v>
          </cell>
          <cell r="P125">
            <v>10</v>
          </cell>
          <cell r="Q125">
            <v>3</v>
          </cell>
        </row>
        <row r="126">
          <cell r="B126">
            <v>89</v>
          </cell>
          <cell r="C126" t="str">
            <v>Spare Equipment</v>
          </cell>
          <cell r="D126" t="str">
            <v>Spare Equipment</v>
          </cell>
          <cell r="E126" t="str">
            <v>Other</v>
          </cell>
          <cell r="F126" t="str">
            <v>Develop and issue general policy for the management of spare plant and parts to be held for substations</v>
          </cell>
          <cell r="G126" t="str">
            <v>O</v>
          </cell>
          <cell r="H126" t="str">
            <v>I</v>
          </cell>
          <cell r="I126">
            <v>2004</v>
          </cell>
          <cell r="J126" t="str">
            <v>SSE</v>
          </cell>
          <cell r="K126">
            <v>38504</v>
          </cell>
          <cell r="M126">
            <v>0</v>
          </cell>
          <cell r="N126">
            <v>0</v>
          </cell>
          <cell r="O126">
            <v>8</v>
          </cell>
          <cell r="P126">
            <v>0</v>
          </cell>
          <cell r="Q126">
            <v>3</v>
          </cell>
        </row>
        <row r="127">
          <cell r="B127">
            <v>90</v>
          </cell>
          <cell r="C127" t="str">
            <v>Instrument Transformers</v>
          </cell>
          <cell r="D127" t="str">
            <v xml:space="preserve">Other Condition </v>
          </cell>
          <cell r="E127" t="str">
            <v>Other</v>
          </cell>
          <cell r="F127" t="str">
            <v>Replace</v>
          </cell>
          <cell r="G127" t="str">
            <v>C</v>
          </cell>
          <cell r="H127" t="str">
            <v>C</v>
          </cell>
          <cell r="I127" t="str">
            <v>XX</v>
          </cell>
          <cell r="J127" t="str">
            <v>Asset Managers</v>
          </cell>
          <cell r="K127" t="str">
            <v>Recurrent</v>
          </cell>
          <cell r="M127" t="str">
            <v>Assess</v>
          </cell>
        </row>
        <row r="128">
          <cell r="B128">
            <v>91</v>
          </cell>
          <cell r="C128" t="str">
            <v>Instrument Transformers</v>
          </cell>
          <cell r="D128" t="str">
            <v>Ducon CTs and CVTs</v>
          </cell>
          <cell r="E128" t="str">
            <v>Other</v>
          </cell>
          <cell r="F128" t="str">
            <v>Replace</v>
          </cell>
          <cell r="G128" t="str">
            <v>C</v>
          </cell>
          <cell r="H128" t="str">
            <v>C</v>
          </cell>
          <cell r="I128" t="str">
            <v>XX</v>
          </cell>
          <cell r="J128" t="str">
            <v>Asset Managers</v>
          </cell>
          <cell r="K128" t="str">
            <v>Recurrent</v>
          </cell>
        </row>
        <row r="129">
          <cell r="B129">
            <v>92</v>
          </cell>
          <cell r="C129" t="str">
            <v>Reactive Plant</v>
          </cell>
          <cell r="D129" t="str">
            <v>SVC</v>
          </cell>
          <cell r="E129" t="str">
            <v>Other</v>
          </cell>
          <cell r="F129" t="str">
            <v>Site Specific</v>
          </cell>
          <cell r="G129" t="str">
            <v>c</v>
          </cell>
          <cell r="H129" t="str">
            <v>c</v>
          </cell>
          <cell r="J129" t="str">
            <v>Asset Managers</v>
          </cell>
          <cell r="M129" t="str">
            <v>Assess</v>
          </cell>
        </row>
        <row r="130">
          <cell r="B130">
            <v>200</v>
          </cell>
          <cell r="C130" t="str">
            <v>Security</v>
          </cell>
          <cell r="D130" t="str">
            <v>Network Security Plan 2004 - 2009</v>
          </cell>
          <cell r="E130" t="str">
            <v>Replacement</v>
          </cell>
          <cell r="F130" t="str">
            <v>T1 - Security Perimeter Delineation Fence</v>
          </cell>
          <cell r="G130" t="str">
            <v>C</v>
          </cell>
          <cell r="H130" t="str">
            <v>R</v>
          </cell>
          <cell r="I130">
            <v>2004</v>
          </cell>
          <cell r="J130" t="str">
            <v>Asset Managers</v>
          </cell>
          <cell r="K130">
            <v>39965</v>
          </cell>
          <cell r="M130">
            <v>8</v>
          </cell>
          <cell r="N130">
            <v>0</v>
          </cell>
          <cell r="O130">
            <v>5</v>
          </cell>
          <cell r="P130">
            <v>2</v>
          </cell>
        </row>
        <row r="131">
          <cell r="B131">
            <v>201</v>
          </cell>
          <cell r="C131" t="str">
            <v>Security</v>
          </cell>
          <cell r="D131" t="str">
            <v>Network Security Plan 2004 - 2009</v>
          </cell>
          <cell r="E131" t="str">
            <v>Replacement</v>
          </cell>
          <cell r="F131" t="str">
            <v>T2 - Security Perimeter Fence</v>
          </cell>
          <cell r="G131" t="str">
            <v>C</v>
          </cell>
          <cell r="H131" t="str">
            <v>R</v>
          </cell>
          <cell r="I131">
            <v>2004</v>
          </cell>
          <cell r="J131" t="str">
            <v>Asset Managers</v>
          </cell>
          <cell r="K131">
            <v>39965</v>
          </cell>
          <cell r="M131">
            <v>8</v>
          </cell>
          <cell r="N131">
            <v>0</v>
          </cell>
          <cell r="O131">
            <v>5</v>
          </cell>
          <cell r="P131">
            <v>2</v>
          </cell>
        </row>
        <row r="132">
          <cell r="B132">
            <v>202</v>
          </cell>
          <cell r="C132" t="str">
            <v>Security</v>
          </cell>
          <cell r="D132" t="str">
            <v>Network Security Plan 2004 - 2009</v>
          </cell>
          <cell r="E132" t="str">
            <v>Other</v>
          </cell>
          <cell r="F132" t="str">
            <v>T3 - CCTV/PA</v>
          </cell>
          <cell r="G132" t="str">
            <v>C</v>
          </cell>
          <cell r="H132" t="str">
            <v>R</v>
          </cell>
          <cell r="I132">
            <v>2004</v>
          </cell>
          <cell r="J132" t="str">
            <v>Asset Managers</v>
          </cell>
          <cell r="K132">
            <v>39965</v>
          </cell>
          <cell r="M132">
            <v>8</v>
          </cell>
          <cell r="N132">
            <v>0</v>
          </cell>
          <cell r="O132">
            <v>5</v>
          </cell>
          <cell r="P132">
            <v>2</v>
          </cell>
        </row>
        <row r="133">
          <cell r="B133">
            <v>203</v>
          </cell>
          <cell r="C133" t="str">
            <v>Security</v>
          </cell>
          <cell r="D133" t="str">
            <v>Network Security Plan 2004 - 2009</v>
          </cell>
          <cell r="E133" t="str">
            <v>Other</v>
          </cell>
          <cell r="F133" t="str">
            <v>T4 - Monitored intrusion detection</v>
          </cell>
          <cell r="G133" t="str">
            <v>C</v>
          </cell>
          <cell r="H133" t="str">
            <v>R</v>
          </cell>
          <cell r="I133">
            <v>2004</v>
          </cell>
          <cell r="J133" t="str">
            <v>Asset Managers</v>
          </cell>
          <cell r="K133">
            <v>39965</v>
          </cell>
          <cell r="M133">
            <v>8</v>
          </cell>
          <cell r="N133">
            <v>0</v>
          </cell>
          <cell r="O133">
            <v>5</v>
          </cell>
          <cell r="P133">
            <v>2</v>
          </cell>
        </row>
        <row r="134">
          <cell r="B134">
            <v>204</v>
          </cell>
          <cell r="C134" t="str">
            <v>Security</v>
          </cell>
          <cell r="D134" t="str">
            <v>Network Security Plan 2004 - 2009</v>
          </cell>
          <cell r="E134" t="str">
            <v>Other</v>
          </cell>
          <cell r="F134" t="str">
            <v>T5 - Access Control</v>
          </cell>
          <cell r="G134" t="str">
            <v>C</v>
          </cell>
          <cell r="H134" t="str">
            <v>R</v>
          </cell>
          <cell r="I134">
            <v>2004</v>
          </cell>
          <cell r="J134" t="str">
            <v>Asset Managers</v>
          </cell>
          <cell r="K134">
            <v>39965</v>
          </cell>
          <cell r="M134">
            <v>8</v>
          </cell>
          <cell r="N134">
            <v>0</v>
          </cell>
          <cell r="O134">
            <v>5</v>
          </cell>
          <cell r="P134">
            <v>2</v>
          </cell>
        </row>
        <row r="135">
          <cell r="B135">
            <v>205</v>
          </cell>
          <cell r="C135" t="str">
            <v>Security</v>
          </cell>
          <cell r="D135" t="str">
            <v>Network Security Plan 2004 - 2009</v>
          </cell>
          <cell r="E135" t="str">
            <v>Other</v>
          </cell>
          <cell r="F135" t="str">
            <v>T6 - Movement activated lighting</v>
          </cell>
          <cell r="G135" t="str">
            <v>C</v>
          </cell>
          <cell r="H135" t="str">
            <v>R</v>
          </cell>
          <cell r="I135">
            <v>2004</v>
          </cell>
          <cell r="J135" t="str">
            <v>Asset Managers</v>
          </cell>
          <cell r="K135">
            <v>39965</v>
          </cell>
          <cell r="M135">
            <v>8</v>
          </cell>
          <cell r="N135">
            <v>0</v>
          </cell>
          <cell r="O135">
            <v>5</v>
          </cell>
          <cell r="P135">
            <v>2</v>
          </cell>
        </row>
        <row r="136">
          <cell r="B136">
            <v>206</v>
          </cell>
          <cell r="C136" t="str">
            <v>Security</v>
          </cell>
          <cell r="D136" t="str">
            <v>Network Security Plan 2004 - 2009</v>
          </cell>
          <cell r="E136" t="str">
            <v>Other</v>
          </cell>
          <cell r="F136" t="str">
            <v>T7 - Restricted locking and keying</v>
          </cell>
          <cell r="G136" t="str">
            <v>C</v>
          </cell>
          <cell r="H136" t="str">
            <v>R</v>
          </cell>
          <cell r="I136">
            <v>2004</v>
          </cell>
          <cell r="J136" t="str">
            <v>Asset Managers</v>
          </cell>
          <cell r="K136">
            <v>39965</v>
          </cell>
          <cell r="M136">
            <v>8</v>
          </cell>
          <cell r="N136">
            <v>0</v>
          </cell>
          <cell r="O136">
            <v>5</v>
          </cell>
          <cell r="P136">
            <v>2</v>
          </cell>
        </row>
        <row r="137">
          <cell r="B137">
            <v>207</v>
          </cell>
          <cell r="C137" t="str">
            <v>Security</v>
          </cell>
          <cell r="D137" t="str">
            <v>Network Security Plan 2004 - 2009</v>
          </cell>
          <cell r="E137" t="str">
            <v>Other</v>
          </cell>
          <cell r="F137" t="str">
            <v>T8 - Sinage</v>
          </cell>
          <cell r="G137" t="str">
            <v>C</v>
          </cell>
          <cell r="H137" t="str">
            <v>R</v>
          </cell>
          <cell r="I137">
            <v>2004</v>
          </cell>
          <cell r="J137" t="str">
            <v>Asset Managers</v>
          </cell>
          <cell r="K137">
            <v>39965</v>
          </cell>
          <cell r="M137">
            <v>8</v>
          </cell>
          <cell r="N137">
            <v>0</v>
          </cell>
          <cell r="O137">
            <v>5</v>
          </cell>
          <cell r="P137">
            <v>2</v>
          </cell>
        </row>
        <row r="138">
          <cell r="B138">
            <v>208</v>
          </cell>
          <cell r="C138" t="str">
            <v>Security</v>
          </cell>
          <cell r="D138" t="str">
            <v>Network Security Plan 2004 - 2009</v>
          </cell>
          <cell r="E138" t="str">
            <v>Other</v>
          </cell>
          <cell r="F138" t="str">
            <v>T9 - Community awareness</v>
          </cell>
          <cell r="G138" t="str">
            <v>C</v>
          </cell>
          <cell r="H138" t="str">
            <v>R</v>
          </cell>
          <cell r="I138">
            <v>2004</v>
          </cell>
          <cell r="J138" t="str">
            <v>Asset Managers</v>
          </cell>
          <cell r="K138">
            <v>39965</v>
          </cell>
          <cell r="M138">
            <v>8</v>
          </cell>
          <cell r="N138">
            <v>0</v>
          </cell>
          <cell r="O138">
            <v>5</v>
          </cell>
          <cell r="P138">
            <v>2</v>
          </cell>
        </row>
        <row r="139">
          <cell r="B139">
            <v>209</v>
          </cell>
          <cell r="C139" t="str">
            <v>Security</v>
          </cell>
          <cell r="D139" t="str">
            <v>Network Security Plan 2004 - 2009</v>
          </cell>
          <cell r="E139" t="str">
            <v>Other</v>
          </cell>
          <cell r="F139" t="str">
            <v>T10 - Staff awareness</v>
          </cell>
          <cell r="G139" t="str">
            <v>C</v>
          </cell>
          <cell r="H139" t="str">
            <v>R</v>
          </cell>
          <cell r="I139">
            <v>2004</v>
          </cell>
          <cell r="J139" t="str">
            <v>Asset Managers</v>
          </cell>
          <cell r="K139">
            <v>39965</v>
          </cell>
          <cell r="M139">
            <v>8</v>
          </cell>
          <cell r="N139">
            <v>0</v>
          </cell>
          <cell r="O139">
            <v>5</v>
          </cell>
          <cell r="P139">
            <v>2</v>
          </cell>
        </row>
        <row r="140">
          <cell r="B140">
            <v>300</v>
          </cell>
          <cell r="C140" t="str">
            <v>To Be confirmed</v>
          </cell>
          <cell r="D140" t="str">
            <v>To Be confirmed</v>
          </cell>
          <cell r="E140" t="str">
            <v>Other</v>
          </cell>
          <cell r="F140" t="str">
            <v>To Be confirmed</v>
          </cell>
        </row>
        <row r="141">
          <cell r="B141">
            <v>301</v>
          </cell>
          <cell r="C141" t="str">
            <v>Condition Monitoring</v>
          </cell>
          <cell r="D141" t="str">
            <v>Site Infrastructure</v>
          </cell>
          <cell r="E141" t="str">
            <v>Other</v>
          </cell>
          <cell r="F141" t="str">
            <v xml:space="preserve">Installation of infrastructure to support CM equipment </v>
          </cell>
          <cell r="G141" t="str">
            <v>C</v>
          </cell>
          <cell r="H141" t="str">
            <v>R</v>
          </cell>
          <cell r="I141">
            <v>3004</v>
          </cell>
          <cell r="J141" t="str">
            <v>Asset Managers</v>
          </cell>
          <cell r="K141">
            <v>39965</v>
          </cell>
          <cell r="M141">
            <v>0</v>
          </cell>
          <cell r="N141">
            <v>0</v>
          </cell>
          <cell r="O141">
            <v>0</v>
          </cell>
          <cell r="P141">
            <v>8</v>
          </cell>
        </row>
      </sheetData>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P&amp;L"/>
      <sheetName val="Reconcile SAP to Stat Accs"/>
      <sheetName val="Regulated Distribution Revenue"/>
      <sheetName val="Customer Contributions"/>
      <sheetName val="Regulated Transmission Revenue"/>
      <sheetName val="Other Unregulated Revenue"/>
      <sheetName val="Unregulated Distribution"/>
      <sheetName val="Operating Expenses"/>
      <sheetName val="Check CAM Allocated 1"/>
      <sheetName val="Check CAM Allocated 2"/>
      <sheetName val="Shared Business Services"/>
      <sheetName val="Check CAM Allocated 3"/>
      <sheetName val="PIVOT TOTAL"/>
      <sheetName val="Sheet2"/>
      <sheetName val="FortyTwo24"/>
      <sheetName val="SAP P&amp;L Consolidated"/>
      <sheetName val="SAP P&amp;L - Individual Company"/>
      <sheetName val="Non Dx Tx JAR"/>
      <sheetName val="Inter Company"/>
      <sheetName val="Inter Company Part II"/>
      <sheetName val="Sheet3"/>
      <sheetName val="Reconcile DUOS between RINs"/>
    </sheetNames>
    <sheetDataSet>
      <sheetData sheetId="0">
        <row r="11">
          <cell r="B11">
            <v>257238.19794999997</v>
          </cell>
        </row>
        <row r="12">
          <cell r="B12">
            <v>169682.77409000002</v>
          </cell>
          <cell r="L12">
            <v>166075.29378000001</v>
          </cell>
          <cell r="N12">
            <v>3607.4803099999999</v>
          </cell>
        </row>
        <row r="13">
          <cell r="B13">
            <v>18473.827000000001</v>
          </cell>
        </row>
        <row r="14">
          <cell r="B14">
            <v>14058.859549999999</v>
          </cell>
        </row>
        <row r="15">
          <cell r="B15">
            <v>19383.945219999998</v>
          </cell>
          <cell r="L15">
            <v>2265.1540800000002</v>
          </cell>
          <cell r="N15">
            <v>1522.2789600000001</v>
          </cell>
        </row>
        <row r="21">
          <cell r="B21">
            <v>164066.50662</v>
          </cell>
        </row>
        <row r="23">
          <cell r="B23">
            <v>87270.698680000016</v>
          </cell>
        </row>
        <row r="27">
          <cell r="B27">
            <v>17765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P&amp;L"/>
      <sheetName val="Reconcile SAP to Stat Accs"/>
      <sheetName val="Regulated Distribution Revenue"/>
      <sheetName val="Customer Contributions"/>
      <sheetName val="Regulated Transmission Revenue"/>
      <sheetName val="Other Unregulated Revenue"/>
      <sheetName val="Unregulated Distribution"/>
      <sheetName val="Operating Expenses"/>
      <sheetName val="Check CAM Allocated 1"/>
      <sheetName val="Check CAM Allocated 2"/>
      <sheetName val="Shared Business Services"/>
      <sheetName val="Check CAM Allocated 3"/>
      <sheetName val="PIVOT TOTAL"/>
      <sheetName val="Sheet2"/>
      <sheetName val="FortyTwo24"/>
      <sheetName val="SAP P&amp;L Consolidated"/>
      <sheetName val="SAP P&amp;L - Individual Company"/>
      <sheetName val="Non Dx Tx JAR"/>
      <sheetName val="Inter Company"/>
      <sheetName val="Inter Company Part II"/>
      <sheetName val="Sheet3"/>
      <sheetName val="Reconcile DUOS between RINs"/>
    </sheetNames>
    <sheetDataSet>
      <sheetData sheetId="0">
        <row r="14">
          <cell r="M14">
            <v>8065.78647</v>
          </cell>
        </row>
        <row r="18">
          <cell r="C18">
            <v>6795.7265400000006</v>
          </cell>
        </row>
        <row r="19">
          <cell r="C19">
            <v>115979.47355551073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P&amp;L"/>
      <sheetName val="Sheet3"/>
      <sheetName val="Reconcile SAP to Stat Accs"/>
      <sheetName val="P&amp;L from SAP"/>
      <sheetName val="Transmission"/>
      <sheetName val="Cust Conts"/>
      <sheetName val="FY2016 Trans"/>
      <sheetName val="Other Unregulated"/>
    </sheetNames>
    <sheetDataSet>
      <sheetData sheetId="0">
        <row r="10">
          <cell r="B10">
            <v>325816.48615000001</v>
          </cell>
        </row>
      </sheetData>
      <sheetData sheetId="1"/>
      <sheetData sheetId="2"/>
      <sheetData sheetId="3"/>
      <sheetData sheetId="4"/>
      <sheetData sheetId="5"/>
      <sheetData sheetId="6"/>
      <sheetData sheetId="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Control"/>
      <sheetName val="Work Category by LMCO"/>
      <sheetName val="JAR Adjustments"/>
      <sheetName val="Provisions and Shared services"/>
      <sheetName val="Cust Contr"/>
      <sheetName val="2019 Pivot"/>
      <sheetName val="PIVOT AC"/>
      <sheetName val="PIVOT TOTAL"/>
      <sheetName val="PIVOT OH"/>
      <sheetName val="PIVOT DIRECT"/>
      <sheetName val="17-18 Forecast Method"/>
      <sheetName val="Reconcile to Anual RIN"/>
      <sheetName val="2018 Pivot"/>
      <sheetName val="Extraction Template with asset "/>
    </sheetNames>
    <sheetDataSet>
      <sheetData sheetId="0" refreshError="1"/>
      <sheetData sheetId="1">
        <row r="6">
          <cell r="A6" t="str">
            <v>Work Category</v>
          </cell>
        </row>
        <row r="457">
          <cell r="U457">
            <v>12779170.770000003</v>
          </cell>
        </row>
        <row r="462">
          <cell r="U462">
            <v>395085.28000000009</v>
          </cell>
        </row>
        <row r="467">
          <cell r="U467">
            <v>-8671172.2100000009</v>
          </cell>
        </row>
        <row r="479">
          <cell r="W479">
            <v>15996237.689999999</v>
          </cell>
        </row>
      </sheetData>
      <sheetData sheetId="2">
        <row r="10">
          <cell r="D10">
            <v>822458.46</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10.bin"/><Relationship Id="rId1" Type="http://schemas.openxmlformats.org/officeDocument/2006/relationships/printerSettings" Target="../printerSettings/printerSettings10.bin"/><Relationship Id="rId5" Type="http://schemas.openxmlformats.org/officeDocument/2006/relationships/ctrlProp" Target="../ctrlProps/ctrlProp3.xml"/><Relationship Id="rId4" Type="http://schemas.openxmlformats.org/officeDocument/2006/relationships/vmlDrawing" Target="../drawings/vmlDrawing2.v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2.bin"/><Relationship Id="rId1" Type="http://schemas.openxmlformats.org/officeDocument/2006/relationships/printerSettings" Target="../printerSettings/printerSettings12.bin"/><Relationship Id="rId5" Type="http://schemas.openxmlformats.org/officeDocument/2006/relationships/ctrlProp" Target="../ctrlProps/ctrlProp4.xml"/><Relationship Id="rId4"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customProperty" Target="../customProperty13.bin"/><Relationship Id="rId1" Type="http://schemas.openxmlformats.org/officeDocument/2006/relationships/printerSettings" Target="../printerSettings/printerSettings13.bin"/><Relationship Id="rId5" Type="http://schemas.openxmlformats.org/officeDocument/2006/relationships/ctrlProp" Target="../ctrlProps/ctrlProp5.xml"/><Relationship Id="rId4" Type="http://schemas.openxmlformats.org/officeDocument/2006/relationships/vmlDrawing" Target="../drawings/vmlDrawing4.v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customProperty" Target="../customProperty14.bin"/><Relationship Id="rId1" Type="http://schemas.openxmlformats.org/officeDocument/2006/relationships/printerSettings" Target="../printerSettings/printerSettings14.bin"/><Relationship Id="rId5" Type="http://schemas.openxmlformats.org/officeDocument/2006/relationships/ctrlProp" Target="../ctrlProps/ctrlProp6.xml"/><Relationship Id="rId4" Type="http://schemas.openxmlformats.org/officeDocument/2006/relationships/vmlDrawing" Target="../drawings/vmlDrawing5.v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customProperty" Target="../customProperty15.bin"/><Relationship Id="rId1" Type="http://schemas.openxmlformats.org/officeDocument/2006/relationships/printerSettings" Target="../printerSettings/printerSettings15.bin"/><Relationship Id="rId5" Type="http://schemas.openxmlformats.org/officeDocument/2006/relationships/ctrlProp" Target="../ctrlProps/ctrlProp7.xml"/><Relationship Id="rId4" Type="http://schemas.openxmlformats.org/officeDocument/2006/relationships/vmlDrawing" Target="../drawings/vmlDrawing6.v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customProperty" Target="../customProperty16.bin"/><Relationship Id="rId1" Type="http://schemas.openxmlformats.org/officeDocument/2006/relationships/printerSettings" Target="../printerSettings/printerSettings16.bin"/><Relationship Id="rId5" Type="http://schemas.openxmlformats.org/officeDocument/2006/relationships/ctrlProp" Target="../ctrlProps/ctrlProp8.xml"/><Relationship Id="rId4" Type="http://schemas.openxmlformats.org/officeDocument/2006/relationships/vmlDrawing" Target="../drawings/vmlDrawing7.v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customProperty" Target="../customProperty17.bin"/><Relationship Id="rId1" Type="http://schemas.openxmlformats.org/officeDocument/2006/relationships/printerSettings" Target="../printerSettings/printerSettings17.bin"/><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vmlDrawing" Target="../drawings/vmlDrawing8.v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drawing" Target="../drawings/drawing16.xml"/><Relationship Id="rId7" Type="http://schemas.openxmlformats.org/officeDocument/2006/relationships/ctrlProp" Target="../ctrlProps/ctrlProp13.xml"/><Relationship Id="rId2" Type="http://schemas.openxmlformats.org/officeDocument/2006/relationships/customProperty" Target="../customProperty18.bin"/><Relationship Id="rId1" Type="http://schemas.openxmlformats.org/officeDocument/2006/relationships/printerSettings" Target="../printerSettings/printerSettings18.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vmlDrawing" Target="../drawings/vmlDrawing9.v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18.xml"/><Relationship Id="rId3" Type="http://schemas.openxmlformats.org/officeDocument/2006/relationships/drawing" Target="../drawings/drawing17.xml"/><Relationship Id="rId7" Type="http://schemas.openxmlformats.org/officeDocument/2006/relationships/ctrlProp" Target="../ctrlProps/ctrlProp17.xml"/><Relationship Id="rId2" Type="http://schemas.openxmlformats.org/officeDocument/2006/relationships/customProperty" Target="../customProperty19.bin"/><Relationship Id="rId1" Type="http://schemas.openxmlformats.org/officeDocument/2006/relationships/printerSettings" Target="../printerSettings/printerSettings19.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vmlDrawing" Target="../drawings/vmlDrawing10.vml"/></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printerSettings" Target="../printerSettings/printerSettings2.bin"/><Relationship Id="rId1" Type="http://schemas.openxmlformats.org/officeDocument/2006/relationships/hyperlink" Target="http://www.tasnetworks.com.au/" TargetMode="External"/></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22.xml"/><Relationship Id="rId3" Type="http://schemas.openxmlformats.org/officeDocument/2006/relationships/drawing" Target="../drawings/drawing18.xml"/><Relationship Id="rId7" Type="http://schemas.openxmlformats.org/officeDocument/2006/relationships/ctrlProp" Target="../ctrlProps/ctrlProp21.xml"/><Relationship Id="rId2" Type="http://schemas.openxmlformats.org/officeDocument/2006/relationships/customProperty" Target="../customProperty20.bin"/><Relationship Id="rId1" Type="http://schemas.openxmlformats.org/officeDocument/2006/relationships/printerSettings" Target="../printerSettings/printerSettings20.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vmlDrawing" Target="../drawings/vmlDrawing11.v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26.xml"/><Relationship Id="rId3" Type="http://schemas.openxmlformats.org/officeDocument/2006/relationships/drawing" Target="../drawings/drawing19.xml"/><Relationship Id="rId7" Type="http://schemas.openxmlformats.org/officeDocument/2006/relationships/ctrlProp" Target="../ctrlProps/ctrlProp25.xml"/><Relationship Id="rId2" Type="http://schemas.openxmlformats.org/officeDocument/2006/relationships/customProperty" Target="../customProperty21.bin"/><Relationship Id="rId1" Type="http://schemas.openxmlformats.org/officeDocument/2006/relationships/printerSettings" Target="../printerSettings/printerSettings21.bin"/><Relationship Id="rId6" Type="http://schemas.openxmlformats.org/officeDocument/2006/relationships/ctrlProp" Target="../ctrlProps/ctrlProp24.xml"/><Relationship Id="rId5" Type="http://schemas.openxmlformats.org/officeDocument/2006/relationships/ctrlProp" Target="../ctrlProps/ctrlProp23.xml"/><Relationship Id="rId4" Type="http://schemas.openxmlformats.org/officeDocument/2006/relationships/vmlDrawing" Target="../drawings/vmlDrawing12.v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30.xml"/><Relationship Id="rId3" Type="http://schemas.openxmlformats.org/officeDocument/2006/relationships/drawing" Target="../drawings/drawing20.xml"/><Relationship Id="rId7" Type="http://schemas.openxmlformats.org/officeDocument/2006/relationships/ctrlProp" Target="../ctrlProps/ctrlProp29.xml"/><Relationship Id="rId2" Type="http://schemas.openxmlformats.org/officeDocument/2006/relationships/customProperty" Target="../customProperty22.bin"/><Relationship Id="rId1" Type="http://schemas.openxmlformats.org/officeDocument/2006/relationships/printerSettings" Target="../printerSettings/printerSettings22.bin"/><Relationship Id="rId6" Type="http://schemas.openxmlformats.org/officeDocument/2006/relationships/ctrlProp" Target="../ctrlProps/ctrlProp28.xml"/><Relationship Id="rId5" Type="http://schemas.openxmlformats.org/officeDocument/2006/relationships/ctrlProp" Target="../ctrlProps/ctrlProp27.xml"/><Relationship Id="rId4" Type="http://schemas.openxmlformats.org/officeDocument/2006/relationships/vmlDrawing" Target="../drawings/vmlDrawing13.vml"/></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34.xml"/><Relationship Id="rId3" Type="http://schemas.openxmlformats.org/officeDocument/2006/relationships/drawing" Target="../drawings/drawing21.xml"/><Relationship Id="rId7" Type="http://schemas.openxmlformats.org/officeDocument/2006/relationships/ctrlProp" Target="../ctrlProps/ctrlProp33.xml"/><Relationship Id="rId2" Type="http://schemas.openxmlformats.org/officeDocument/2006/relationships/customProperty" Target="../customProperty23.bin"/><Relationship Id="rId1" Type="http://schemas.openxmlformats.org/officeDocument/2006/relationships/printerSettings" Target="../printerSettings/printerSettings23.bin"/><Relationship Id="rId6" Type="http://schemas.openxmlformats.org/officeDocument/2006/relationships/ctrlProp" Target="../ctrlProps/ctrlProp32.xml"/><Relationship Id="rId5" Type="http://schemas.openxmlformats.org/officeDocument/2006/relationships/ctrlProp" Target="../ctrlProps/ctrlProp31.xml"/><Relationship Id="rId4" Type="http://schemas.openxmlformats.org/officeDocument/2006/relationships/vmlDrawing" Target="../drawings/vmlDrawing14.vml"/></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38.xml"/><Relationship Id="rId3" Type="http://schemas.openxmlformats.org/officeDocument/2006/relationships/drawing" Target="../drawings/drawing22.xml"/><Relationship Id="rId7" Type="http://schemas.openxmlformats.org/officeDocument/2006/relationships/ctrlProp" Target="../ctrlProps/ctrlProp37.xml"/><Relationship Id="rId2" Type="http://schemas.openxmlformats.org/officeDocument/2006/relationships/customProperty" Target="../customProperty24.bin"/><Relationship Id="rId1" Type="http://schemas.openxmlformats.org/officeDocument/2006/relationships/printerSettings" Target="../printerSettings/printerSettings24.bin"/><Relationship Id="rId6" Type="http://schemas.openxmlformats.org/officeDocument/2006/relationships/ctrlProp" Target="../ctrlProps/ctrlProp36.xml"/><Relationship Id="rId5" Type="http://schemas.openxmlformats.org/officeDocument/2006/relationships/ctrlProp" Target="../ctrlProps/ctrlProp35.xml"/><Relationship Id="rId4" Type="http://schemas.openxmlformats.org/officeDocument/2006/relationships/vmlDrawing" Target="../drawings/vmlDrawing15.vml"/></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50"/>
  </sheetPr>
  <dimension ref="A5:I19"/>
  <sheetViews>
    <sheetView tabSelected="1" workbookViewId="0">
      <selection activeCell="O17" sqref="O17"/>
    </sheetView>
  </sheetViews>
  <sheetFormatPr defaultColWidth="9.140625" defaultRowHeight="12.75"/>
  <cols>
    <col min="1" max="16384" width="9.140625" style="1"/>
  </cols>
  <sheetData>
    <row r="5" spans="1:9" ht="39">
      <c r="A5" s="826" t="s">
        <v>384</v>
      </c>
      <c r="B5" s="826"/>
      <c r="C5" s="826"/>
      <c r="D5" s="826"/>
      <c r="E5" s="826"/>
      <c r="F5" s="826"/>
      <c r="G5" s="826"/>
      <c r="H5" s="826"/>
      <c r="I5" s="826"/>
    </row>
    <row r="6" spans="1:9" ht="39">
      <c r="A6" s="16"/>
      <c r="B6" s="16"/>
      <c r="C6" s="16"/>
      <c r="D6" s="16"/>
      <c r="E6" s="16"/>
      <c r="F6" s="16"/>
      <c r="G6" s="16"/>
      <c r="H6" s="16"/>
      <c r="I6" s="16"/>
    </row>
    <row r="7" spans="1:9" ht="22.5">
      <c r="A7" s="827" t="s">
        <v>385</v>
      </c>
      <c r="B7" s="827"/>
      <c r="C7" s="827"/>
      <c r="D7" s="827"/>
      <c r="E7" s="827"/>
      <c r="F7" s="827"/>
      <c r="G7" s="827"/>
      <c r="H7" s="827"/>
      <c r="I7" s="827"/>
    </row>
    <row r="9" spans="1:9" ht="22.5">
      <c r="A9" s="17"/>
      <c r="B9" s="17"/>
      <c r="C9" s="17"/>
      <c r="D9" s="17"/>
      <c r="E9" s="17"/>
      <c r="F9" s="17"/>
      <c r="G9" s="17"/>
      <c r="H9" s="17"/>
      <c r="I9" s="17"/>
    </row>
    <row r="10" spans="1:9" ht="22.5">
      <c r="A10" s="17"/>
      <c r="B10" s="17"/>
      <c r="C10" s="17"/>
      <c r="D10" s="17"/>
      <c r="E10" s="17"/>
      <c r="F10" s="17"/>
      <c r="G10" s="17"/>
      <c r="H10" s="17"/>
      <c r="I10" s="17"/>
    </row>
    <row r="11" spans="1:9" ht="22.5">
      <c r="A11" s="17"/>
      <c r="B11" s="17"/>
      <c r="C11" s="17"/>
      <c r="D11" s="17"/>
      <c r="E11" s="17"/>
      <c r="F11" s="17"/>
      <c r="G11" s="17"/>
      <c r="H11" s="17"/>
      <c r="I11" s="17"/>
    </row>
    <row r="12" spans="1:9" ht="15">
      <c r="A12" s="2"/>
    </row>
    <row r="13" spans="1:9" ht="31.5">
      <c r="A13" s="828" t="s">
        <v>390</v>
      </c>
      <c r="B13" s="828"/>
      <c r="C13" s="828"/>
      <c r="D13" s="828"/>
      <c r="E13" s="828"/>
      <c r="F13" s="828"/>
      <c r="G13" s="828"/>
      <c r="H13" s="828"/>
      <c r="I13" s="828"/>
    </row>
    <row r="14" spans="1:9" ht="31.5">
      <c r="A14" s="828" t="s">
        <v>64</v>
      </c>
      <c r="B14" s="828"/>
      <c r="C14" s="828"/>
      <c r="D14" s="828"/>
      <c r="E14" s="828"/>
      <c r="F14" s="828"/>
      <c r="G14" s="828"/>
      <c r="H14" s="828"/>
      <c r="I14" s="828"/>
    </row>
    <row r="19" spans="1:9" ht="39">
      <c r="A19" s="826" t="s">
        <v>462</v>
      </c>
      <c r="B19" s="826"/>
      <c r="C19" s="826"/>
      <c r="D19" s="826"/>
      <c r="E19" s="826"/>
      <c r="F19" s="826"/>
      <c r="G19" s="826"/>
      <c r="H19" s="826"/>
      <c r="I19" s="826"/>
    </row>
  </sheetData>
  <mergeCells count="5">
    <mergeCell ref="A5:I5"/>
    <mergeCell ref="A7:I7"/>
    <mergeCell ref="A13:I13"/>
    <mergeCell ref="A14:I14"/>
    <mergeCell ref="A19:I19"/>
  </mergeCells>
  <pageMargins left="0.70866141732283472" right="0.70866141732283472" top="0.74803149606299213" bottom="0.74803149606299213" header="0.31496062992125984" footer="0.31496062992125984"/>
  <pageSetup paperSize="9" orientation="portrait" r:id="rId1"/>
  <headerFooter differentFirst="1"/>
  <customProperties>
    <customPr name="_pios_id" r:id="rId2"/>
  </customProperties>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00B0F0"/>
  </sheetPr>
  <dimension ref="A1:K30"/>
  <sheetViews>
    <sheetView view="pageBreakPreview" zoomScaleNormal="100" workbookViewId="0">
      <selection activeCell="A2" sqref="A2:D2"/>
    </sheetView>
  </sheetViews>
  <sheetFormatPr defaultColWidth="7.85546875" defaultRowHeight="12.75"/>
  <cols>
    <col min="1" max="1" width="51.5703125" style="399" customWidth="1"/>
    <col min="2" max="2" width="21.28515625" style="399" customWidth="1"/>
    <col min="3" max="3" width="23.7109375" style="399" customWidth="1"/>
    <col min="4" max="4" width="7.28515625" style="399" customWidth="1"/>
    <col min="5" max="5" width="17.7109375" style="399" customWidth="1"/>
    <col min="6" max="6" width="9.7109375" style="399" customWidth="1"/>
    <col min="7" max="16384" width="7.85546875" style="399"/>
  </cols>
  <sheetData>
    <row r="1" spans="1:11" s="115" customFormat="1" ht="18.75">
      <c r="A1" s="978" t="s">
        <v>526</v>
      </c>
      <c r="B1" s="978"/>
      <c r="C1" s="978"/>
      <c r="D1" s="978"/>
      <c r="E1" s="978"/>
      <c r="F1" s="978"/>
      <c r="G1" s="978"/>
      <c r="H1" s="978"/>
    </row>
    <row r="2" spans="1:11" s="163" customFormat="1" ht="59.25" customHeight="1">
      <c r="A2" s="862" t="s">
        <v>205</v>
      </c>
      <c r="B2" s="864"/>
      <c r="C2" s="864"/>
      <c r="D2" s="858"/>
      <c r="E2" s="399"/>
      <c r="F2" s="9"/>
      <c r="G2" s="9"/>
      <c r="H2" s="9"/>
      <c r="I2" s="9"/>
      <c r="J2" s="299"/>
      <c r="K2" s="299"/>
    </row>
    <row r="3" spans="1:11" s="235" customFormat="1" ht="12.75" customHeight="1">
      <c r="A3" s="232"/>
      <c r="B3" s="233"/>
      <c r="C3" s="233"/>
      <c r="D3" s="399"/>
      <c r="E3" s="399"/>
      <c r="F3" s="233"/>
      <c r="G3" s="233"/>
      <c r="H3" s="233"/>
      <c r="I3" s="234"/>
      <c r="J3" s="234"/>
      <c r="K3" s="234"/>
    </row>
    <row r="4" spans="1:11" s="115" customFormat="1">
      <c r="A4" s="297"/>
      <c r="B4" s="297"/>
      <c r="C4" s="400"/>
      <c r="D4" s="399"/>
      <c r="E4" s="399"/>
    </row>
    <row r="5" spans="1:11" s="115" customFormat="1" ht="15.75">
      <c r="A5" s="861"/>
      <c r="B5" s="861"/>
      <c r="C5" s="861"/>
      <c r="D5" s="859"/>
      <c r="E5" s="399"/>
      <c r="F5" s="236"/>
      <c r="G5" s="236"/>
      <c r="H5" s="236"/>
      <c r="I5" s="236"/>
      <c r="J5" s="870"/>
      <c r="K5" s="870"/>
    </row>
    <row r="7" spans="1:11" ht="12.75" customHeight="1">
      <c r="A7" s="401" t="s">
        <v>497</v>
      </c>
      <c r="B7" s="96"/>
    </row>
    <row r="9" spans="1:11">
      <c r="A9" s="402"/>
      <c r="B9" s="403" t="s">
        <v>140</v>
      </c>
      <c r="C9" s="403" t="s">
        <v>141</v>
      </c>
    </row>
    <row r="10" spans="1:11">
      <c r="A10" s="404"/>
      <c r="B10" s="405" t="s">
        <v>143</v>
      </c>
      <c r="C10" s="406" t="s">
        <v>144</v>
      </c>
    </row>
    <row r="11" spans="1:11">
      <c r="A11" s="812" t="s">
        <v>142</v>
      </c>
      <c r="B11" s="813"/>
      <c r="C11" s="813"/>
    </row>
    <row r="12" spans="1:11">
      <c r="A12" s="814" t="s">
        <v>440</v>
      </c>
      <c r="B12" s="815"/>
      <c r="C12" s="815"/>
    </row>
    <row r="13" spans="1:11">
      <c r="A13" s="814"/>
      <c r="B13" s="816"/>
      <c r="C13" s="816"/>
    </row>
    <row r="14" spans="1:11">
      <c r="A14" s="814"/>
      <c r="B14" s="816"/>
      <c r="C14" s="816"/>
    </row>
    <row r="15" spans="1:11" ht="12.75" customHeight="1">
      <c r="A15" s="817"/>
      <c r="B15" s="818"/>
      <c r="C15" s="818"/>
    </row>
    <row r="16" spans="1:11" ht="12.75" customHeight="1">
      <c r="A16" s="817"/>
      <c r="B16" s="819"/>
      <c r="C16" s="819"/>
    </row>
    <row r="17" spans="1:5">
      <c r="A17" s="814" t="s">
        <v>441</v>
      </c>
      <c r="B17" s="820">
        <f>SUM(B11:B16)</f>
        <v>0</v>
      </c>
      <c r="C17" s="820">
        <f>SUM(C11:C16)</f>
        <v>0</v>
      </c>
    </row>
    <row r="18" spans="1:5">
      <c r="A18" s="814"/>
      <c r="B18" s="816"/>
      <c r="C18" s="816"/>
    </row>
    <row r="19" spans="1:5">
      <c r="A19" s="821" t="s">
        <v>145</v>
      </c>
      <c r="B19" s="816"/>
      <c r="C19" s="816"/>
    </row>
    <row r="20" spans="1:5">
      <c r="A20" s="821" t="s">
        <v>146</v>
      </c>
      <c r="B20" s="816"/>
      <c r="C20" s="816"/>
      <c r="E20" s="794"/>
    </row>
    <row r="21" spans="1:5">
      <c r="A21" s="814"/>
      <c r="B21" s="816"/>
      <c r="C21" s="816"/>
    </row>
    <row r="22" spans="1:5">
      <c r="A22" s="814"/>
      <c r="B22" s="820"/>
      <c r="C22" s="820"/>
    </row>
    <row r="23" spans="1:5" ht="13.5" thickBot="1">
      <c r="A23" s="814" t="s">
        <v>442</v>
      </c>
      <c r="B23" s="822">
        <f>SUM(B20:B22)</f>
        <v>0</v>
      </c>
      <c r="C23" s="822">
        <f>SUM(C20:C22)</f>
        <v>0</v>
      </c>
    </row>
    <row r="24" spans="1:5" ht="13.5" thickTop="1">
      <c r="A24" s="823"/>
      <c r="B24" s="824"/>
      <c r="C24" s="825"/>
    </row>
    <row r="25" spans="1:5">
      <c r="A25" s="297"/>
      <c r="B25" s="297"/>
      <c r="C25" s="297"/>
    </row>
    <row r="26" spans="1:5">
      <c r="A26" s="407" t="s">
        <v>99</v>
      </c>
    </row>
    <row r="27" spans="1:5">
      <c r="A27" s="399" t="s">
        <v>147</v>
      </c>
    </row>
    <row r="28" spans="1:5">
      <c r="A28" s="399" t="s">
        <v>148</v>
      </c>
    </row>
    <row r="29" spans="1:5">
      <c r="A29" s="399" t="s">
        <v>197</v>
      </c>
    </row>
    <row r="30" spans="1:5">
      <c r="A30" s="399" t="s">
        <v>198</v>
      </c>
    </row>
  </sheetData>
  <mergeCells count="4">
    <mergeCell ref="J5:K5"/>
    <mergeCell ref="A2:D2"/>
    <mergeCell ref="A5:D5"/>
    <mergeCell ref="A1:H1"/>
  </mergeCells>
  <phoneticPr fontId="5" type="noConversion"/>
  <printOptions horizontalCentered="1"/>
  <pageMargins left="0.15748031496062992" right="0.15748031496062992" top="0.11811023622047245" bottom="0.11811023622047245" header="0.11811023622047245" footer="0.11811023622047245"/>
  <pageSetup paperSize="9" orientation="landscape" r:id="rId1"/>
  <headerFooter>
    <oddFooter>&amp;C&amp;P&amp;RAER Information Guideline (Version 2)</oddFooter>
  </headerFooter>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1266" r:id="rId5" name="Button 2">
              <controlPr defaultSize="0" print="0" autoFill="0" autoPict="0" macro="[0]!Macro16">
                <anchor moveWithCells="1" sizeWithCells="1">
                  <from>
                    <xdr:col>3</xdr:col>
                    <xdr:colOff>304800</xdr:colOff>
                    <xdr:row>3</xdr:row>
                    <xdr:rowOff>28575</xdr:rowOff>
                  </from>
                  <to>
                    <xdr:col>4</xdr:col>
                    <xdr:colOff>1076325</xdr:colOff>
                    <xdr:row>4</xdr:row>
                    <xdr:rowOff>123825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7030A0"/>
    <pageSetUpPr fitToPage="1"/>
  </sheetPr>
  <dimension ref="A1:K46"/>
  <sheetViews>
    <sheetView showGridLines="0" view="pageBreakPreview" zoomScaleNormal="100" zoomScaleSheetLayoutView="100" workbookViewId="0">
      <selection activeCell="C3" sqref="C3"/>
    </sheetView>
  </sheetViews>
  <sheetFormatPr defaultColWidth="8" defaultRowHeight="12.75"/>
  <cols>
    <col min="1" max="1" width="4.28515625" style="86" customWidth="1"/>
    <col min="2" max="2" width="1.42578125" style="86" customWidth="1"/>
    <col min="3" max="3" width="66" style="86" customWidth="1"/>
    <col min="4" max="8" width="17.7109375" style="86" customWidth="1"/>
    <col min="9" max="9" width="14" style="115" customWidth="1"/>
    <col min="10" max="10" width="14.28515625" style="115" customWidth="1"/>
    <col min="11" max="11" width="15" style="115" customWidth="1"/>
    <col min="12" max="16384" width="8" style="115"/>
  </cols>
  <sheetData>
    <row r="1" spans="1:11" ht="18.75">
      <c r="A1" s="978" t="s">
        <v>526</v>
      </c>
      <c r="B1" s="978"/>
      <c r="C1" s="978"/>
      <c r="D1" s="978"/>
      <c r="E1" s="978"/>
      <c r="F1" s="978"/>
      <c r="G1" s="978"/>
      <c r="H1" s="978"/>
    </row>
    <row r="2" spans="1:11" s="163" customFormat="1" ht="16.5" customHeight="1">
      <c r="A2" s="862" t="s">
        <v>206</v>
      </c>
      <c r="B2" s="864"/>
      <c r="C2" s="864"/>
      <c r="D2" s="864"/>
      <c r="E2" s="864"/>
      <c r="F2" s="864"/>
      <c r="G2" s="864"/>
      <c r="H2" s="864"/>
      <c r="I2" s="408"/>
      <c r="J2" s="408"/>
      <c r="K2" s="409"/>
    </row>
    <row r="3" spans="1:11" s="235" customFormat="1">
      <c r="A3" s="410"/>
      <c r="B3" s="410"/>
      <c r="C3" s="410"/>
      <c r="D3" s="410"/>
      <c r="E3" s="410"/>
      <c r="F3" s="410"/>
      <c r="G3" s="9"/>
      <c r="H3" s="9"/>
      <c r="I3" s="411"/>
      <c r="J3" s="412"/>
      <c r="K3" s="412"/>
    </row>
    <row r="4" spans="1:11">
      <c r="A4" s="115"/>
      <c r="B4" s="115"/>
      <c r="C4" s="115"/>
      <c r="D4" s="115"/>
      <c r="E4" s="115"/>
      <c r="F4" s="115"/>
      <c r="G4" s="115"/>
      <c r="H4" s="115"/>
    </row>
    <row r="5" spans="1:11" ht="15.75">
      <c r="A5" s="898"/>
      <c r="B5" s="899"/>
      <c r="C5" s="899"/>
      <c r="D5" s="899"/>
      <c r="E5" s="899"/>
      <c r="F5" s="899"/>
      <c r="G5" s="899"/>
      <c r="H5" s="899"/>
      <c r="I5" s="413"/>
      <c r="J5" s="413"/>
      <c r="K5" s="236"/>
    </row>
    <row r="6" spans="1:11" ht="12.75" customHeight="1">
      <c r="A6" s="414"/>
      <c r="B6" s="414"/>
      <c r="C6" s="414"/>
      <c r="D6" s="414"/>
      <c r="E6" s="414"/>
      <c r="F6" s="414"/>
      <c r="G6" s="414"/>
      <c r="H6" s="414"/>
      <c r="I6" s="414"/>
      <c r="J6" s="414"/>
      <c r="K6" s="414"/>
    </row>
    <row r="7" spans="1:11" ht="15">
      <c r="A7" s="95" t="s">
        <v>497</v>
      </c>
      <c r="B7" s="115"/>
      <c r="C7" s="115"/>
      <c r="D7" s="96"/>
      <c r="E7" s="115"/>
      <c r="F7" s="115"/>
      <c r="I7" s="415"/>
      <c r="J7" s="415"/>
      <c r="K7" s="416"/>
    </row>
    <row r="8" spans="1:11" ht="15">
      <c r="E8" s="115"/>
      <c r="F8" s="115"/>
      <c r="I8" s="415"/>
      <c r="J8" s="415"/>
      <c r="K8" s="417"/>
    </row>
    <row r="9" spans="1:11" ht="15">
      <c r="A9" s="418"/>
      <c r="B9" s="419"/>
      <c r="C9" s="420"/>
      <c r="D9" s="421"/>
      <c r="E9" s="422"/>
      <c r="F9" s="423"/>
      <c r="G9" s="423"/>
      <c r="H9" s="424"/>
      <c r="I9" s="415"/>
      <c r="J9" s="415"/>
      <c r="K9" s="417"/>
    </row>
    <row r="10" spans="1:11" ht="16.5" customHeight="1">
      <c r="A10" s="248"/>
      <c r="B10" s="115"/>
      <c r="C10" s="110"/>
      <c r="D10" s="111"/>
      <c r="E10" s="425"/>
      <c r="F10" s="425"/>
      <c r="G10" s="425"/>
      <c r="H10" s="426"/>
      <c r="I10" s="415"/>
      <c r="J10" s="415"/>
      <c r="K10" s="415"/>
    </row>
    <row r="11" spans="1:11" ht="6" customHeight="1">
      <c r="A11" s="248"/>
      <c r="B11" s="115"/>
      <c r="C11" s="110"/>
      <c r="D11" s="427"/>
      <c r="E11" s="428"/>
      <c r="F11" s="428"/>
      <c r="G11" s="428"/>
      <c r="H11" s="119"/>
      <c r="I11" s="415"/>
      <c r="J11" s="415"/>
      <c r="K11" s="415"/>
    </row>
    <row r="12" spans="1:11" ht="15">
      <c r="A12" s="286"/>
      <c r="B12" s="429" t="s">
        <v>15</v>
      </c>
      <c r="C12" s="287"/>
      <c r="D12" s="430"/>
      <c r="E12" s="431"/>
      <c r="F12" s="431"/>
      <c r="G12" s="431"/>
      <c r="H12" s="432"/>
      <c r="I12" s="415"/>
      <c r="J12" s="415"/>
      <c r="K12" s="415"/>
    </row>
    <row r="13" spans="1:11" ht="15">
      <c r="A13" s="433" t="s">
        <v>294</v>
      </c>
      <c r="B13" s="434"/>
      <c r="C13" s="110"/>
      <c r="D13" s="435"/>
      <c r="E13" s="436"/>
      <c r="F13" s="436"/>
      <c r="G13" s="436"/>
      <c r="H13" s="437"/>
      <c r="I13" s="415"/>
      <c r="J13" s="415"/>
      <c r="K13" s="415"/>
    </row>
    <row r="14" spans="1:11" ht="15">
      <c r="A14" s="248"/>
      <c r="B14" s="367" t="s">
        <v>4</v>
      </c>
      <c r="C14" s="438"/>
      <c r="D14" s="901" t="s">
        <v>328</v>
      </c>
      <c r="E14" s="902"/>
      <c r="F14" s="902"/>
      <c r="G14" s="902"/>
      <c r="H14" s="903"/>
      <c r="I14" s="415"/>
      <c r="J14" s="415"/>
      <c r="K14" s="415"/>
    </row>
    <row r="15" spans="1:11" ht="14.25" customHeight="1">
      <c r="A15" s="248"/>
      <c r="B15" s="367" t="s">
        <v>16</v>
      </c>
      <c r="C15" s="438"/>
      <c r="D15" s="901"/>
      <c r="E15" s="902"/>
      <c r="F15" s="902"/>
      <c r="G15" s="902"/>
      <c r="H15" s="903"/>
      <c r="I15" s="415"/>
      <c r="J15" s="415"/>
      <c r="K15" s="415"/>
    </row>
    <row r="16" spans="1:11" ht="14.25" customHeight="1">
      <c r="A16" s="248"/>
      <c r="B16" s="367" t="s">
        <v>17</v>
      </c>
      <c r="C16" s="438"/>
      <c r="D16" s="901"/>
      <c r="E16" s="902"/>
      <c r="F16" s="902"/>
      <c r="G16" s="902"/>
      <c r="H16" s="903"/>
      <c r="I16" s="415"/>
      <c r="J16" s="415"/>
      <c r="K16" s="415"/>
    </row>
    <row r="17" spans="1:11" ht="15">
      <c r="A17" s="248"/>
      <c r="B17" s="367" t="s">
        <v>295</v>
      </c>
      <c r="C17" s="438"/>
      <c r="D17" s="901"/>
      <c r="E17" s="902"/>
      <c r="F17" s="902"/>
      <c r="G17" s="902"/>
      <c r="H17" s="903"/>
      <c r="I17" s="415"/>
      <c r="J17" s="415"/>
      <c r="K17" s="415"/>
    </row>
    <row r="18" spans="1:11" ht="15">
      <c r="A18" s="248"/>
      <c r="B18" s="434" t="s">
        <v>296</v>
      </c>
      <c r="C18" s="439"/>
      <c r="D18" s="440"/>
      <c r="E18" s="441"/>
      <c r="F18" s="441"/>
      <c r="G18" s="441"/>
      <c r="H18" s="442"/>
      <c r="I18" s="415"/>
      <c r="J18" s="415"/>
      <c r="K18" s="415"/>
    </row>
    <row r="19" spans="1:11" ht="15">
      <c r="A19" s="248"/>
      <c r="B19" s="434" t="s">
        <v>299</v>
      </c>
      <c r="C19" s="439"/>
      <c r="D19" s="443"/>
      <c r="E19" s="444"/>
      <c r="F19" s="444"/>
      <c r="G19" s="444"/>
      <c r="H19" s="445"/>
      <c r="I19" s="415"/>
      <c r="J19" s="415"/>
      <c r="K19" s="415"/>
    </row>
    <row r="20" spans="1:11" ht="15">
      <c r="A20" s="286"/>
      <c r="B20" s="429" t="s">
        <v>18</v>
      </c>
      <c r="C20" s="446"/>
      <c r="D20" s="447"/>
      <c r="E20" s="448"/>
      <c r="F20" s="448"/>
      <c r="G20" s="448"/>
      <c r="H20" s="449"/>
      <c r="I20" s="415"/>
      <c r="J20" s="415"/>
      <c r="K20" s="415"/>
    </row>
    <row r="21" spans="1:11" ht="15">
      <c r="A21" s="433" t="s">
        <v>298</v>
      </c>
      <c r="C21" s="439"/>
      <c r="D21" s="440"/>
      <c r="E21" s="441"/>
      <c r="F21" s="441"/>
      <c r="G21" s="441"/>
      <c r="H21" s="442"/>
      <c r="I21" s="415"/>
      <c r="J21" s="415"/>
      <c r="K21" s="415"/>
    </row>
    <row r="22" spans="1:11" ht="28.5" customHeight="1">
      <c r="A22" s="248"/>
      <c r="B22" s="900" t="s">
        <v>297</v>
      </c>
      <c r="C22" s="883"/>
      <c r="D22" s="450"/>
      <c r="E22" s="400"/>
      <c r="F22" s="400"/>
      <c r="G22" s="400"/>
      <c r="H22" s="451"/>
      <c r="I22" s="415"/>
      <c r="J22" s="415"/>
      <c r="K22" s="415"/>
    </row>
    <row r="23" spans="1:11" ht="15">
      <c r="A23" s="286"/>
      <c r="B23" s="154"/>
      <c r="C23" s="287"/>
      <c r="D23" s="430"/>
      <c r="E23" s="431"/>
      <c r="F23" s="431"/>
      <c r="G23" s="431"/>
      <c r="H23" s="432"/>
      <c r="I23" s="415"/>
      <c r="J23" s="415"/>
      <c r="K23" s="415"/>
    </row>
    <row r="24" spans="1:11" ht="15">
      <c r="A24" s="107"/>
      <c r="D24" s="452"/>
      <c r="E24" s="441"/>
      <c r="F24" s="441"/>
      <c r="G24" s="452"/>
      <c r="H24" s="452"/>
      <c r="I24" s="415"/>
      <c r="J24" s="415"/>
      <c r="K24" s="415"/>
    </row>
    <row r="25" spans="1:11" ht="15">
      <c r="A25" s="453"/>
      <c r="B25" s="97"/>
      <c r="C25" s="97"/>
      <c r="D25" s="454"/>
      <c r="E25" s="455"/>
      <c r="F25" s="455"/>
      <c r="G25" s="454"/>
      <c r="H25" s="454"/>
      <c r="I25" s="415"/>
    </row>
    <row r="26" spans="1:11" ht="15">
      <c r="A26" s="453"/>
      <c r="B26" s="97"/>
      <c r="C26" s="97"/>
      <c r="D26" s="454"/>
      <c r="E26" s="455"/>
      <c r="F26" s="455"/>
      <c r="G26" s="454"/>
      <c r="H26" s="454"/>
      <c r="I26" s="415"/>
    </row>
    <row r="27" spans="1:11" ht="15">
      <c r="A27" s="97"/>
      <c r="B27" s="97"/>
      <c r="C27" s="97"/>
      <c r="D27" s="454"/>
      <c r="E27" s="455"/>
      <c r="F27" s="455"/>
      <c r="G27" s="454"/>
      <c r="H27" s="454"/>
      <c r="I27" s="415"/>
    </row>
    <row r="28" spans="1:11" ht="15">
      <c r="A28" s="97"/>
      <c r="B28" s="97"/>
      <c r="C28" s="97"/>
      <c r="D28" s="454"/>
      <c r="E28" s="455"/>
      <c r="F28" s="455"/>
      <c r="G28" s="454"/>
      <c r="H28" s="454"/>
    </row>
    <row r="29" spans="1:11" ht="15">
      <c r="A29" s="97"/>
      <c r="B29" s="97"/>
      <c r="C29" s="97"/>
      <c r="D29" s="454"/>
      <c r="E29" s="455"/>
      <c r="F29" s="455"/>
      <c r="G29" s="454"/>
      <c r="H29" s="454"/>
    </row>
    <row r="30" spans="1:11" ht="15">
      <c r="A30" s="97"/>
      <c r="B30" s="97"/>
      <c r="C30" s="97"/>
      <c r="D30" s="454"/>
      <c r="E30" s="455"/>
      <c r="F30" s="455"/>
      <c r="G30" s="454"/>
      <c r="H30" s="454"/>
    </row>
    <row r="31" spans="1:11" ht="15">
      <c r="A31" s="97"/>
      <c r="B31" s="97"/>
      <c r="C31" s="97"/>
      <c r="D31" s="454"/>
      <c r="E31" s="455"/>
      <c r="F31" s="455"/>
      <c r="G31" s="454"/>
      <c r="H31" s="454"/>
    </row>
    <row r="32" spans="1:11" ht="15">
      <c r="A32" s="97"/>
      <c r="B32" s="97"/>
      <c r="C32" s="97"/>
      <c r="D32" s="454"/>
      <c r="E32" s="455"/>
      <c r="F32" s="455"/>
      <c r="G32" s="454"/>
      <c r="H32" s="454"/>
    </row>
    <row r="33" spans="1:8" ht="15">
      <c r="A33" s="97"/>
      <c r="B33" s="97"/>
      <c r="C33" s="97"/>
      <c r="D33" s="454"/>
      <c r="E33" s="455"/>
      <c r="F33" s="455"/>
      <c r="G33" s="454"/>
      <c r="H33" s="454"/>
    </row>
    <row r="34" spans="1:8" ht="15">
      <c r="A34" s="97"/>
      <c r="B34" s="97"/>
      <c r="C34" s="97"/>
      <c r="D34" s="454"/>
      <c r="E34" s="455"/>
      <c r="F34" s="455"/>
      <c r="G34" s="454"/>
      <c r="H34" s="454"/>
    </row>
    <row r="35" spans="1:8" ht="15">
      <c r="A35" s="97"/>
      <c r="B35" s="97"/>
      <c r="C35" s="97"/>
      <c r="D35" s="454"/>
      <c r="E35" s="455"/>
      <c r="F35" s="455"/>
      <c r="G35" s="454"/>
      <c r="H35" s="454"/>
    </row>
    <row r="36" spans="1:8" ht="15">
      <c r="A36" s="97"/>
      <c r="B36" s="97"/>
      <c r="C36" s="97"/>
      <c r="D36" s="454"/>
      <c r="E36" s="455"/>
      <c r="F36" s="455"/>
      <c r="G36" s="454"/>
      <c r="H36" s="454"/>
    </row>
    <row r="37" spans="1:8" ht="15">
      <c r="A37" s="97"/>
      <c r="B37" s="97"/>
      <c r="C37" s="97"/>
      <c r="D37" s="454"/>
      <c r="E37" s="455"/>
      <c r="F37" s="455"/>
      <c r="G37" s="454"/>
      <c r="H37" s="454"/>
    </row>
    <row r="38" spans="1:8" ht="15">
      <c r="A38" s="97"/>
      <c r="B38" s="97"/>
      <c r="C38" s="97"/>
      <c r="D38" s="454"/>
      <c r="E38" s="455"/>
      <c r="F38" s="455"/>
      <c r="G38" s="454"/>
      <c r="H38" s="454"/>
    </row>
    <row r="39" spans="1:8" ht="15">
      <c r="A39" s="97"/>
      <c r="B39" s="97"/>
      <c r="C39" s="97"/>
      <c r="D39" s="454"/>
      <c r="E39" s="455"/>
      <c r="F39" s="455"/>
      <c r="G39" s="454"/>
      <c r="H39" s="454"/>
    </row>
    <row r="40" spans="1:8" ht="15">
      <c r="A40" s="97"/>
      <c r="B40" s="97"/>
      <c r="C40" s="97"/>
      <c r="D40" s="97"/>
      <c r="E40" s="415"/>
      <c r="F40" s="415"/>
      <c r="G40" s="97"/>
      <c r="H40" s="97"/>
    </row>
    <row r="41" spans="1:8" ht="15">
      <c r="A41" s="97"/>
      <c r="B41" s="97"/>
      <c r="C41" s="97"/>
      <c r="D41" s="97"/>
      <c r="E41" s="415"/>
      <c r="F41" s="415"/>
      <c r="G41" s="97"/>
      <c r="H41" s="97"/>
    </row>
    <row r="42" spans="1:8" ht="15">
      <c r="A42" s="97"/>
      <c r="B42" s="97"/>
      <c r="C42" s="97"/>
      <c r="D42" s="97"/>
      <c r="E42" s="415"/>
      <c r="F42" s="415"/>
      <c r="G42" s="97"/>
      <c r="H42" s="97"/>
    </row>
    <row r="43" spans="1:8" ht="15">
      <c r="A43" s="97"/>
      <c r="B43" s="97"/>
      <c r="C43" s="97"/>
      <c r="D43" s="97"/>
      <c r="E43" s="415"/>
      <c r="F43" s="415"/>
      <c r="G43" s="97"/>
      <c r="H43" s="97"/>
    </row>
    <row r="44" spans="1:8" ht="15">
      <c r="A44" s="97"/>
      <c r="B44" s="97"/>
      <c r="C44" s="97"/>
      <c r="D44" s="97"/>
      <c r="E44" s="415"/>
      <c r="F44" s="415"/>
      <c r="G44" s="97"/>
      <c r="H44" s="97"/>
    </row>
    <row r="45" spans="1:8" ht="15">
      <c r="A45" s="97"/>
      <c r="B45" s="97"/>
      <c r="C45" s="97"/>
      <c r="D45" s="97"/>
      <c r="E45" s="415"/>
      <c r="F45" s="415"/>
      <c r="G45" s="97"/>
      <c r="H45" s="97"/>
    </row>
    <row r="46" spans="1:8" ht="15">
      <c r="A46" s="97"/>
      <c r="B46" s="97"/>
      <c r="C46" s="97"/>
      <c r="D46" s="97"/>
      <c r="E46" s="415"/>
      <c r="F46" s="415"/>
      <c r="G46" s="97"/>
      <c r="H46" s="97"/>
    </row>
  </sheetData>
  <mergeCells count="5">
    <mergeCell ref="A2:H2"/>
    <mergeCell ref="A5:H5"/>
    <mergeCell ref="B22:C22"/>
    <mergeCell ref="D14:H17"/>
    <mergeCell ref="A1:H1"/>
  </mergeCells>
  <phoneticPr fontId="5" type="noConversion"/>
  <dataValidations count="675">
    <dataValidation type="textLength" errorStyle="information" allowBlank="1" showInputMessage="1" showErrorMessage="1" error="XLBVal:6=0_x000d__x000a_" sqref="D229">
      <formula1>0</formula1>
      <formula2>300</formula2>
    </dataValidation>
    <dataValidation type="textLength" errorStyle="information" allowBlank="1" showInputMessage="1" showErrorMessage="1" error="XLBVal:6=-384563433.69_x000d__x000a_" sqref="D228">
      <formula1>0</formula1>
      <formula2>300</formula2>
    </dataValidation>
    <dataValidation type="textLength" errorStyle="information" allowBlank="1" showInputMessage="1" showErrorMessage="1" error="XLBVal:6=0_x000d__x000a_" sqref="D222">
      <formula1>0</formula1>
      <formula2>300</formula2>
    </dataValidation>
    <dataValidation type="textLength" errorStyle="information" allowBlank="1" showInputMessage="1" showErrorMessage="1" error="XLBVal:6=2564.2_x000d__x000a_" sqref="C217">
      <formula1>0</formula1>
      <formula2>300</formula2>
    </dataValidation>
    <dataValidation type="textLength" errorStyle="information" allowBlank="1" showInputMessage="1" showErrorMessage="1" error="XLBVal:8=Income Received in Advance_x000d__x000a_" sqref="B212">
      <formula1>0</formula1>
      <formula2>300</formula2>
    </dataValidation>
    <dataValidation type="textLength" errorStyle="information" allowBlank="1" showInputMessage="1" showErrorMessage="1" error="XLBVal:6=84415608.62_x000d__x000a_" sqref="D206">
      <formula1>0</formula1>
      <formula2>300</formula2>
    </dataValidation>
    <dataValidation type="textLength" errorStyle="information" allowBlank="1" showInputMessage="1" showErrorMessage="1" error="XLBVal:6=0_x000d__x000a_" sqref="C201">
      <formula1>0</formula1>
      <formula2>300</formula2>
    </dataValidation>
    <dataValidation type="textLength" errorStyle="information" allowBlank="1" showInputMessage="1" showErrorMessage="1" error="XLBVal:8=Provision for Super - Current_x000d__x000a_" sqref="B196">
      <formula1>0</formula1>
      <formula2>300</formula2>
    </dataValidation>
    <dataValidation type="textLength" errorStyle="information" allowBlank="1" showInputMessage="1" showErrorMessage="1" error="XLBVal:6=0_x000d__x000a_" sqref="D190">
      <formula1>0</formula1>
      <formula2>300</formula2>
    </dataValidation>
    <dataValidation type="textLength" errorStyle="information" allowBlank="1" showInputMessage="1" showErrorMessage="1" error="XLBVal:6=-248491.05_x000d__x000a_" sqref="C185">
      <formula1>0</formula1>
      <formula2>300</formula2>
    </dataValidation>
    <dataValidation type="textLength" errorStyle="information" allowBlank="1" showInputMessage="1" showErrorMessage="1" error="XLBVal:8=Fixed Asset Suspense_x000d__x000a_" sqref="B180">
      <formula1>0</formula1>
      <formula2>300</formula2>
    </dataValidation>
    <dataValidation type="textLength" errorStyle="information" allowBlank="1" showInputMessage="1" showErrorMessage="1" error="XLBVal:6=-14006332.87_x000d__x000a_" sqref="D174">
      <formula1>0</formula1>
      <formula2>300</formula2>
    </dataValidation>
    <dataValidation type="textLength" errorStyle="information" allowBlank="1" showInputMessage="1" showErrorMessage="1" error="XLBVal:6=33232756.93_x000d__x000a_" sqref="C169">
      <formula1>0</formula1>
      <formula2>300</formula2>
    </dataValidation>
    <dataValidation type="textLength" errorStyle="information" allowBlank="1" showInputMessage="1" showErrorMessage="1" error="XLBVal:8=Accumulated Depreciation Communication Equipment_x000d__x000a_" sqref="B164">
      <formula1>0</formula1>
      <formula2>300</formula2>
    </dataValidation>
    <dataValidation type="textLength" errorStyle="information" allowBlank="1" showInputMessage="1" showErrorMessage="1" error="XLBVal:6=-162199332.45_x000d__x000a_" sqref="D158">
      <formula1>0</formula1>
      <formula2>300</formula2>
    </dataValidation>
    <dataValidation type="textLength" errorStyle="information" allowBlank="1" showInputMessage="1" showErrorMessage="1" error="XLBVal:6=2120_x000d__x000a_" sqref="C153">
      <formula1>0</formula1>
      <formula2>300</formula2>
    </dataValidation>
    <dataValidation type="textLength" errorStyle="information" allowBlank="1" showInputMessage="1" showErrorMessage="1" error="XLBVal:8=Inventory - Trevallyn_x000d__x000a_" sqref="B148">
      <formula1>0</formula1>
      <formula2>300</formula2>
    </dataValidation>
    <dataValidation type="textLength" errorStyle="information" allowBlank="1" showInputMessage="1" showErrorMessage="1" error="XLBVal:6=0_x000d__x000a_" sqref="D142">
      <formula1>0</formula1>
      <formula2>300</formula2>
    </dataValidation>
    <dataValidation type="textLength" errorStyle="information" allowBlank="1" showInputMessage="1" showErrorMessage="1" error="XLBVal:6=0_x000d__x000a_" sqref="C137">
      <formula1>0</formula1>
      <formula2>300</formula2>
    </dataValidation>
    <dataValidation type="textLength" errorStyle="information" allowBlank="1" showInputMessage="1" showErrorMessage="1" error="XLBVal:2=0_x000d__x000a_" sqref="C127">
      <formula1>0</formula1>
      <formula2>300</formula2>
    </dataValidation>
    <dataValidation type="textLength" errorStyle="information" allowBlank="1" showInputMessage="1" showErrorMessage="1" error="XLBVal:8=Depreciation - Intangible Assets_x000d__x000a_" sqref="B122">
      <formula1>0</formula1>
      <formula2>300</formula2>
    </dataValidation>
    <dataValidation type="textLength" errorStyle="information" allowBlank="1" showInputMessage="1" showErrorMessage="1" error="XLBVal:2=0_x000d__x000a_" sqref="D116">
      <formula1>0</formula1>
      <formula2>300</formula2>
    </dataValidation>
    <dataValidation type="textLength" errorStyle="information" allowBlank="1" showInputMessage="1" showErrorMessage="1" error="XLBVal:2=0_x000d__x000a_" sqref="C111">
      <formula1>0</formula1>
      <formula2>300</formula2>
    </dataValidation>
    <dataValidation type="textLength" errorStyle="information" allowBlank="1" showInputMessage="1" showErrorMessage="1" error="XLBVal:6=0_x000d__x000a_" sqref="D223">
      <formula1>0</formula1>
      <formula2>300</formula2>
    </dataValidation>
    <dataValidation type="textLength" errorStyle="information" allowBlank="1" showInputMessage="1" showErrorMessage="1" error="XLBVal:6=0_x000d__x000a_" sqref="D216">
      <formula1>0</formula1>
      <formula2>300</formula2>
    </dataValidation>
    <dataValidation type="textLength" errorStyle="information" allowBlank="1" showInputMessage="1" showErrorMessage="1" error="XLBVal:6=0_x000d__x000a_" sqref="D209">
      <formula1>0</formula1>
      <formula2>300</formula2>
    </dataValidation>
    <dataValidation type="textLength" errorStyle="information" allowBlank="1" showInputMessage="1" showErrorMessage="1" error="XLBVal:6=0_x000d__x000a_" sqref="C202">
      <formula1>0</formula1>
      <formula2>300</formula2>
    </dataValidation>
    <dataValidation type="textLength" errorStyle="information" allowBlank="1" showInputMessage="1" showErrorMessage="1" error="XLBVal:6=-2869571.71_x000d__x000a_" sqref="C195">
      <formula1>0</formula1>
      <formula2>300</formula2>
    </dataValidation>
    <dataValidation type="textLength" errorStyle="information" allowBlank="1" showInputMessage="1" showErrorMessage="1" error="XLBVal:6=-220164.81_x000d__x000a_" sqref="C188">
      <formula1>0</formula1>
      <formula2>300</formula2>
    </dataValidation>
    <dataValidation type="textLength" errorStyle="information" allowBlank="1" showInputMessage="1" showErrorMessage="1" error="XLBVal:8=Intangible Assets_x000d__x000a_" sqref="B181">
      <formula1>0</formula1>
      <formula2>300</formula2>
    </dataValidation>
    <dataValidation type="textLength" errorStyle="information" allowBlank="1" showInputMessage="1" showErrorMessage="1" error="XLBVal:8=Accumulated Depreciation Computers/Software_x000d__x000a_" sqref="B174">
      <formula1>0</formula1>
      <formula2>300</formula2>
    </dataValidation>
    <dataValidation type="textLength" errorStyle="information" allowBlank="1" showInputMessage="1" showErrorMessage="1" error="XLBVal:8=Land &amp; Buildings_x000d__x000a_" sqref="B167">
      <formula1>0</formula1>
      <formula2>300</formula2>
    </dataValidation>
    <dataValidation type="textLength" errorStyle="information" allowBlank="1" showInputMessage="1" showErrorMessage="1" error="XLBVal:6=76673395.35_x000d__x000a_" sqref="D159">
      <formula1>0</formula1>
      <formula2>300</formula2>
    </dataValidation>
    <dataValidation type="textLength" errorStyle="information" allowBlank="1" showInputMessage="1" showErrorMessage="1" error="XLBVal:6=0_x000d__x000a_" sqref="D152">
      <formula1>0</formula1>
      <formula2>300</formula2>
    </dataValidation>
    <dataValidation type="textLength" errorStyle="information" allowBlank="1" showInputMessage="1" showErrorMessage="1" error="XLBVal:6=106520.84_x000d__x000a_" sqref="D145">
      <formula1>0</formula1>
      <formula2>300</formula2>
    </dataValidation>
    <dataValidation type="textLength" errorStyle="information" allowBlank="1" showInputMessage="1" showErrorMessage="1" error="XLBVal:6=0_x000d__x000a_" sqref="C138">
      <formula1>0</formula1>
      <formula2>300</formula2>
    </dataValidation>
    <dataValidation type="textLength" errorStyle="information" allowBlank="1" showInputMessage="1" showErrorMessage="1" error="XLBVal:8=IDC Charges_x000d__x000a_" sqref="B128">
      <formula1>0</formula1>
      <formula2>300</formula2>
    </dataValidation>
    <dataValidation type="textLength" errorStyle="information" allowBlank="1" showInputMessage="1" showErrorMessage="1" error="XLBVal:8=Depreciation - Grid Assets_x000d__x000a_" sqref="B121">
      <formula1>0</formula1>
      <formula2>300</formula2>
    </dataValidation>
    <dataValidation type="textLength" errorStyle="information" allowBlank="1" showInputMessage="1" showErrorMessage="1" error="XLBVal:6=756591.21_x000d__x000a_" sqref="D113">
      <formula1>0</formula1>
      <formula2>300</formula2>
    </dataValidation>
    <dataValidation type="textLength" errorStyle="information" allowBlank="1" showInputMessage="1" showErrorMessage="1" error="XLBVal:6=26320.14_x000d__x000a_" sqref="D107">
      <formula1>0</formula1>
      <formula2>300</formula2>
    </dataValidation>
    <dataValidation type="textLength" errorStyle="information" allowBlank="1" showInputMessage="1" showErrorMessage="1" error="XLBVal:6=5392.39_x000d__x000a_" sqref="C102">
      <formula1>0</formula1>
      <formula2>300</formula2>
    </dataValidation>
    <dataValidation type="textLength" errorStyle="information" allowBlank="1" showInputMessage="1" showErrorMessage="1" error="XLBVal:8=Vehicle Registration_x000d__x000a_" sqref="B97">
      <formula1>0</formula1>
      <formula2>300</formula2>
    </dataValidation>
    <dataValidation type="textLength" errorStyle="information" allowBlank="1" showInputMessage="1" showErrorMessage="1" error="XLBVal:2=0_x000d__x000a_" sqref="D91">
      <formula1>0</formula1>
      <formula2>300</formula2>
    </dataValidation>
    <dataValidation type="textLength" errorStyle="information" allowBlank="1" showInputMessage="1" showErrorMessage="1" error="XLBVal:6=1661.01_x000d__x000a_" sqref="C86">
      <formula1>0</formula1>
      <formula2>300</formula2>
    </dataValidation>
    <dataValidation type="textLength" errorStyle="information" allowBlank="1" showInputMessage="1" showErrorMessage="1" error="XLBVal:8=Postage, couriers and freight_x000d__x000a_" sqref="B81">
      <formula1>0</formula1>
      <formula2>300</formula2>
    </dataValidation>
    <dataValidation type="textLength" errorStyle="information" allowBlank="1" showInputMessage="1" showErrorMessage="1" error="XLBVal:2=0_x000d__x000a_" sqref="D75">
      <formula1>0</formula1>
      <formula2>300</formula2>
    </dataValidation>
    <dataValidation type="textLength" errorStyle="information" allowBlank="1" showInputMessage="1" showErrorMessage="1" error="XLBVal:6=11013.78_x000d__x000a_" sqref="C70">
      <formula1>0</formula1>
      <formula2>300</formula2>
    </dataValidation>
    <dataValidation type="textLength" errorStyle="information" allowBlank="1" showInputMessage="1" showErrorMessage="1" error="XLBVal:8=Employee Medical Cost_x000d__x000a_" sqref="B65">
      <formula1>0</formula1>
      <formula2>300</formula2>
    </dataValidation>
    <dataValidation type="textLength" errorStyle="information" allowBlank="1" showInputMessage="1" showErrorMessage="1" error="XLBVal:6=102901.74_x000d__x000a_" sqref="D59">
      <formula1>0</formula1>
      <formula2>300</formula2>
    </dataValidation>
    <dataValidation type="textLength" errorStyle="information" allowBlank="1" showInputMessage="1" showErrorMessage="1" error="XLBVal:6=1971.79_x000d__x000a_" sqref="C54">
      <formula1>0</formula1>
      <formula2>300</formula2>
    </dataValidation>
    <dataValidation type="textLength" errorStyle="information" allowBlank="1" showInputMessage="1" showErrorMessage="1" error="XLBVal:8=Professional Services - Non Contractual_x000d__x000a_" sqref="B49">
      <formula1>0</formula1>
      <formula2>300</formula2>
    </dataValidation>
    <dataValidation type="textLength" errorStyle="information" allowBlank="1" showInputMessage="1" showErrorMessage="1" error="XLBVal:6=7655062.28_x000d__x000a_" sqref="D43">
      <formula1>0</formula1>
      <formula2>300</formula2>
    </dataValidation>
    <dataValidation type="textLength" errorStyle="information" allowBlank="1" showInputMessage="1" showErrorMessage="1" error="XLBVal:2=0_x000d__x000a_" sqref="C38">
      <formula1>0</formula1>
      <formula2>300</formula2>
    </dataValidation>
    <dataValidation type="textLength" errorStyle="information" allowBlank="1" showInputMessage="1" showErrorMessage="1" error="XLBVal:8=Aurora Services_x000d__x000a_" sqref="B33">
      <formula1>0</formula1>
      <formula2>300</formula2>
    </dataValidation>
    <dataValidation type="textLength" errorStyle="information" allowBlank="1" showInputMessage="1" showErrorMessage="1" error="XLBVal:6=250909.39_x000d__x000a_" sqref="D27">
      <formula1>0</formula1>
      <formula2>300</formula2>
    </dataValidation>
    <dataValidation type="textLength" errorStyle="information" allowBlank="1" showInputMessage="1" showErrorMessage="1" error="XLBVal:6=-7313050.87_x000d__x000a_" sqref="C22">
      <formula1>0</formula1>
      <formula2>300</formula2>
    </dataValidation>
    <dataValidation type="textLength" errorStyle="information" allowBlank="1" showInputMessage="1" showErrorMessage="1" error="XLBVal:8=Wayleaves &amp; easement income_x000d__x000a_" sqref="B17">
      <formula1>0</formula1>
      <formula2>300</formula2>
    </dataValidation>
    <dataValidation type="textLength" errorStyle="information" allowBlank="1" showInputMessage="1" showErrorMessage="1" error="XLBVal:6=-237338.72_x000d__x000a_" sqref="D11">
      <formula1>0</formula1>
      <formula2>300</formula2>
    </dataValidation>
    <dataValidation type="textLength" errorStyle="information" allowBlank="1" showInputMessage="1" showErrorMessage="1" error="XLBVal:6=-40250_x000d__x000a_" sqref="C6">
      <formula1>0</formula1>
      <formula2>300</formula2>
    </dataValidation>
    <dataValidation type="textLength" errorStyle="information" allowBlank="1" showInputMessage="1" showErrorMessage="1" error="XLBVal:6=-189089752.41_x000d__x000a_" sqref="C227">
      <formula1>0</formula1>
      <formula2>300</formula2>
    </dataValidation>
    <dataValidation type="textLength" errorStyle="information" allowBlank="1" showInputMessage="1" showErrorMessage="1" error="XLBVal:6=0_x000d__x000a_" sqref="D219">
      <formula1>0</formula1>
      <formula2>300</formula2>
    </dataValidation>
    <dataValidation type="textLength" errorStyle="information" allowBlank="1" showInputMessage="1" showErrorMessage="1" error="XLBVal:6=-21573317.22_x000d__x000a_" sqref="D212">
      <formula1>0</formula1>
      <formula2>300</formula2>
    </dataValidation>
    <dataValidation type="textLength" errorStyle="information" allowBlank="1" showInputMessage="1" showErrorMessage="1" error="XLBVal:6=0_x000d__x000a_" sqref="D205">
      <formula1>0</formula1>
      <formula2>300</formula2>
    </dataValidation>
    <dataValidation type="textLength" errorStyle="information" allowBlank="1" showInputMessage="1" showErrorMessage="1" error="XLBVal:6=-143518.61_x000d__x000a_" sqref="C198">
      <formula1>0</formula1>
      <formula2>300</formula2>
    </dataValidation>
    <dataValidation type="textLength" errorStyle="information" allowBlank="1" showInputMessage="1" showErrorMessage="1" error="XLBVal:6=3673542.36_x000d__x000a_" sqref="C191">
      <formula1>0</formula1>
      <formula2>300</formula2>
    </dataValidation>
    <dataValidation type="textLength" errorStyle="information" allowBlank="1" showInputMessage="1" showErrorMessage="1" error="XLBVal:6=336335197.24_x000d__x000a_" sqref="C184">
      <formula1>0</formula1>
      <formula2>300</formula2>
    </dataValidation>
    <dataValidation type="textLength" errorStyle="information" allowBlank="1" showInputMessage="1" showErrorMessage="1" error="XLBVal:8=Motor Vehicles_x000d__x000a_" sqref="B177">
      <formula1>0</formula1>
      <formula2>300</formula2>
    </dataValidation>
    <dataValidation type="textLength" errorStyle="information" allowBlank="1" showInputMessage="1" showErrorMessage="1" error="XLBVal:8=Accumulated Depreciation Buildings Non Substation_x000d__x000a_" sqref="B170">
      <formula1>0</formula1>
      <formula2>300</formula2>
    </dataValidation>
    <dataValidation type="textLength" errorStyle="information" allowBlank="1" showInputMessage="1" showErrorMessage="1" error="XLBVal:8=Communication Equipment_x000d__x000a_" sqref="B163">
      <formula1>0</formula1>
      <formula2>300</formula2>
    </dataValidation>
    <dataValidation type="textLength" errorStyle="information" allowBlank="1" showInputMessage="1" showErrorMessage="1" error="XLBVal:6=795419621.12_x000d__x000a_" sqref="D155">
      <formula1>0</formula1>
      <formula2>300</formula2>
    </dataValidation>
    <dataValidation type="textLength" errorStyle="information" allowBlank="1" showInputMessage="1" showErrorMessage="1" error="XLBVal:6=75834.64_x000d__x000a_" sqref="D148">
      <formula1>0</formula1>
      <formula2>300</formula2>
    </dataValidation>
    <dataValidation type="textLength" errorStyle="information" allowBlank="1" showInputMessage="1" showErrorMessage="1" error="XLBVal:6=408493.68_x000d__x000a_" sqref="D141">
      <formula1>0</formula1>
      <formula2>300</formula2>
    </dataValidation>
    <dataValidation type="textLength" errorStyle="information" allowBlank="1" showInputMessage="1" showErrorMessage="1" error="XLBVal:2=0_x000d__x000a_" sqref="C129">
      <formula1>0</formula1>
      <formula2>300</formula2>
    </dataValidation>
    <dataValidation type="textLength" errorStyle="information" allowBlank="1" showInputMessage="1" showErrorMessage="1" error="XLBVal:6=2052414.35_x000d__x000a_" sqref="C122">
      <formula1>0</formula1>
      <formula2>300</formula2>
    </dataValidation>
    <dataValidation type="textLength" errorStyle="information" allowBlank="1" showInputMessage="1" showErrorMessage="1" error="XLBVal:8=Network Recoveries_x000d__x000a_" sqref="B115">
      <formula1>0</formula1>
      <formula2>300</formula2>
    </dataValidation>
    <dataValidation type="textLength" errorStyle="information" allowBlank="1" showInputMessage="1" showErrorMessage="1" error="XLBVal:2=0_x000d__x000a_" sqref="D108">
      <formula1>0</formula1>
      <formula2>300</formula2>
    </dataValidation>
    <dataValidation type="textLength" errorStyle="information" allowBlank="1" showInputMessage="1" showErrorMessage="1" error="XLBVal:8=Asset Revaluation Reserve_x000d__x000a_" sqref="B228">
      <formula1>0</formula1>
      <formula2>300</formula2>
    </dataValidation>
    <dataValidation type="textLength" errorStyle="information" allowBlank="1" showInputMessage="1" showErrorMessage="1" error="XLBVal:6=0_x000d__x000a_" sqref="D213">
      <formula1>0</formula1>
      <formula2>300</formula2>
    </dataValidation>
    <dataValidation type="textLength" errorStyle="information" allowBlank="1" showInputMessage="1" showErrorMessage="1" error="XLBVal:6=0_x000d__x000a_" sqref="C199">
      <formula1>0</formula1>
      <formula2>300</formula2>
    </dataValidation>
    <dataValidation type="textLength" errorStyle="information" allowBlank="1" showInputMessage="1" showErrorMessage="1" error="XLBVal:8=Orders Receipts Suspense_x000d__x000a_" sqref="B185">
      <formula1>0</formula1>
      <formula2>300</formula2>
    </dataValidation>
    <dataValidation type="textLength" errorStyle="information" allowBlank="1" showInputMessage="1" showErrorMessage="1" error="XLBVal:8=Minor Assets_x000d__x000a_" sqref="B171">
      <formula1>0</formula1>
      <formula2>300</formula2>
    </dataValidation>
    <dataValidation type="textLength" errorStyle="information" allowBlank="1" showInputMessage="1" showErrorMessage="1" error="XLBVal:6=-225215937.76_x000d__x000a_" sqref="D156">
      <formula1>0</formula1>
      <formula2>300</formula2>
    </dataValidation>
    <dataValidation type="textLength" errorStyle="information" allowBlank="1" showInputMessage="1" showErrorMessage="1" error="XLBVal:6=0_x000d__x000a_" sqref="C142">
      <formula1>0</formula1>
      <formula2>300</formula2>
    </dataValidation>
    <dataValidation type="textLength" errorStyle="information" allowBlank="1" showInputMessage="1" showErrorMessage="1" error="XLBVal:8=Government Guarantee Fee_x000d__x000a_" sqref="B125">
      <formula1>0</formula1>
      <formula2>300</formula2>
    </dataValidation>
    <dataValidation type="textLength" errorStyle="information" allowBlank="1" showInputMessage="1" showErrorMessage="1" error="XLBVal:6=638_x000d__x000a_" sqref="D110">
      <formula1>0</formula1>
      <formula2>300</formula2>
    </dataValidation>
    <dataValidation type="textLength" errorStyle="information" allowBlank="1" showInputMessage="1" showErrorMessage="1" error="XLBVal:2=0_x000d__x000a_" sqref="C101">
      <formula1>0</formula1>
      <formula2>300</formula2>
    </dataValidation>
    <dataValidation type="textLength" errorStyle="information" allowBlank="1" showInputMessage="1" showErrorMessage="1" error="XLBVal:8=Property Management_x000d__x000a_" sqref="B94">
      <formula1>0</formula1>
      <formula2>300</formula2>
    </dataValidation>
    <dataValidation type="textLength" errorStyle="information" allowBlank="1" showInputMessage="1" showErrorMessage="1" error="XLBVal:8=Rates_x000d__x000a_" sqref="B87">
      <formula1>0</formula1>
      <formula2>300</formula2>
    </dataValidation>
    <dataValidation type="textLength" errorStyle="information" allowBlank="1" showInputMessage="1" showErrorMessage="1" error="XLBVal:8=NOCS/SPS hardware, software &amp; licences_x000d__x000a_" sqref="B80">
      <formula1>0</formula1>
      <formula2>300</formula2>
    </dataValidation>
    <dataValidation type="textLength" errorStyle="information" allowBlank="1" showInputMessage="1" showErrorMessage="1" error="XLBVal:2=0_x000d__x000a_" sqref="D72">
      <formula1>0</formula1>
      <formula2>300</formula2>
    </dataValidation>
    <dataValidation type="textLength" errorStyle="information" allowBlank="1" showInputMessage="1" showErrorMessage="1" error="XLBVal:2=0_x000d__x000a_" sqref="D65">
      <formula1>0</formula1>
      <formula2>300</formula2>
    </dataValidation>
    <dataValidation type="textLength" errorStyle="information" allowBlank="1" showInputMessage="1" showErrorMessage="1" error="XLBVal:6=-16753.02_x000d__x000a_" sqref="D58">
      <formula1>0</formula1>
      <formula2>300</formula2>
    </dataValidation>
    <dataValidation type="textLength" errorStyle="information" allowBlank="1" showInputMessage="1" showErrorMessage="1" error="XLBVal:6=23429.23_x000d__x000a_" sqref="C51">
      <formula1>0</formula1>
      <formula2>300</formula2>
    </dataValidation>
    <dataValidation type="textLength" errorStyle="information" allowBlank="1" showInputMessage="1" showErrorMessage="1" error="XLBVal:6=577134.65_x000d__x000a_" sqref="C44">
      <formula1>0</formula1>
      <formula2>300</formula2>
    </dataValidation>
    <dataValidation type="textLength" errorStyle="information" allowBlank="1" showInputMessage="1" showErrorMessage="1" error="XLBVal:6=21628.39_x000d__x000a_" sqref="C37">
      <formula1>0</formula1>
      <formula2>300</formula2>
    </dataValidation>
    <dataValidation type="textLength" errorStyle="information" allowBlank="1" showInputMessage="1" showErrorMessage="1" error="XLBVal:8=Labour on-costs_x000d__x000a_" sqref="B30">
      <formula1>0</formula1>
      <formula2>300</formula2>
    </dataValidation>
    <dataValidation type="textLength" errorStyle="information" allowBlank="1" showInputMessage="1" showErrorMessage="1" error="XLBVal:8=Income - TSC Internal_x000d__x000a_" sqref="B23">
      <formula1>0</formula1>
      <formula2>300</formula2>
    </dataValidation>
    <dataValidation type="textLength" errorStyle="information" allowBlank="1" showInputMessage="1" showErrorMessage="1" error="XLBVal:8=Incentive bonus scheme_x000d__x000a_" sqref="B16">
      <formula1>0</formula1>
      <formula2>300</formula2>
    </dataValidation>
    <dataValidation type="textLength" errorStyle="information" allowBlank="1" showInputMessage="1" showErrorMessage="1" error="XLBVal:6=290_x000d__x000a_" sqref="D8">
      <formula1>0</formula1>
      <formula2>300</formula2>
    </dataValidation>
    <dataValidation type="textLength" errorStyle="information" allowBlank="1" showInputMessage="1" showErrorMessage="1" error="XLBVal:8=Sponsorship_x000d__x000a_" sqref="B83">
      <formula1>0</formula1>
      <formula2>300</formula2>
    </dataValidation>
    <dataValidation type="textLength" errorStyle="information" allowBlank="1" showInputMessage="1" showErrorMessage="1" error="XLBVal:6=0_x000d__x000a_" sqref="C215">
      <formula1>0</formula1>
      <formula2>300</formula2>
    </dataValidation>
    <dataValidation type="textLength" errorStyle="information" allowBlank="1" showInputMessage="1" showErrorMessage="1" error="XLBVal:6=0_x000d__x000a_" sqref="D179">
      <formula1>0</formula1>
      <formula2>300</formula2>
    </dataValidation>
    <dataValidation type="textLength" errorStyle="information" allowBlank="1" showInputMessage="1" showErrorMessage="1" error="XLBVal:6=402772.89_x000d__x000a_" sqref="C151">
      <formula1>0</formula1>
      <formula2>300</formula2>
    </dataValidation>
    <dataValidation type="textLength" errorStyle="information" allowBlank="1" showInputMessage="1" showErrorMessage="1" error="XLBVal:2=0_x000d__x000a_" sqref="D119">
      <formula1>0</formula1>
      <formula2>300</formula2>
    </dataValidation>
    <dataValidation type="textLength" errorStyle="information" allowBlank="1" showInputMessage="1" showErrorMessage="1" error="XLBVal:6=48982.68_x000d__x000a_" sqref="D96">
      <formula1>0</formula1>
      <formula2>300</formula2>
    </dataValidation>
    <dataValidation type="textLength" errorStyle="information" allowBlank="1" showInputMessage="1" showErrorMessage="1" error="XLBVal:6=9040301.98_x000d__x000a_" sqref="D231">
      <formula1>0</formula1>
      <formula2>300</formula2>
    </dataValidation>
    <dataValidation type="textLength" errorStyle="information" allowBlank="1" showInputMessage="1" showErrorMessage="1" error="XLBVal:6=0_x000d__x000a_" sqref="D226">
      <formula1>0</formula1>
      <formula2>300</formula2>
    </dataValidation>
    <dataValidation type="textLength" errorStyle="information" allowBlank="1" showInputMessage="1" showErrorMessage="1" error="XLBVal:8=Long Term borrowings_x000d__x000a_" sqref="B220">
      <formula1>0</formula1>
      <formula2>300</formula2>
    </dataValidation>
    <dataValidation type="textLength" errorStyle="information" allowBlank="1" showInputMessage="1" showErrorMessage="1" error="XLBVal:6=0_x000d__x000a_" sqref="C213">
      <formula1>0</formula1>
      <formula2>300</formula2>
    </dataValidation>
    <dataValidation type="textLength" errorStyle="information" allowBlank="1" showInputMessage="1" showErrorMessage="1" error="XLBVal:6=3735985.59_x000d__x000a_" sqref="C205">
      <formula1>0</formula1>
      <formula2>300</formula2>
    </dataValidation>
    <dataValidation type="textLength" errorStyle="information" allowBlank="1" showInputMessage="1" showErrorMessage="1" error="XLBVal:6=0_x000d__x000a_" sqref="D198">
      <formula1>0</formula1>
      <formula2>300</formula2>
    </dataValidation>
    <dataValidation type="textLength" errorStyle="information" allowBlank="1" showInputMessage="1" showErrorMessage="1" error="XLBVal:8=Intercompany - Payroll_x000d__x000a_" sqref="B192">
      <formula1>0</formula1>
      <formula2>300</formula2>
    </dataValidation>
    <dataValidation type="textLength" errorStyle="information" allowBlank="1" showInputMessage="1" showErrorMessage="1" error="XLBVal:8=Committed Facility Borrowings_x000d__x000a_" sqref="B184">
      <formula1>0</formula1>
      <formula2>300</formula2>
    </dataValidation>
    <dataValidation type="textLength" errorStyle="information" allowBlank="1" showInputMessage="1" showErrorMessage="1" error="XLBVal:6=2882273.75_x000d__x000a_" sqref="C177">
      <formula1>0</formula1>
      <formula2>300</formula2>
    </dataValidation>
    <dataValidation type="textLength" errorStyle="information" allowBlank="1" showInputMessage="1" showErrorMessage="1" error="XLBVal:6=-4877552.54_x000d__x000a_" sqref="D170">
      <formula1>0</formula1>
      <formula2>300</formula2>
    </dataValidation>
    <dataValidation type="textLength" errorStyle="information" allowBlank="1" showInputMessage="1" showErrorMessage="1" error="XLBVal:6=-250950870.88_x000d__x000a_" sqref="D162">
      <formula1>0</formula1>
      <formula2>300</formula2>
    </dataValidation>
    <dataValidation type="textLength" errorStyle="information" allowBlank="1" showInputMessage="1" showErrorMessage="1" error="XLBVal:8=Transmission Lines Accumulated Depreciation_x000d__x000a_" sqref="B156">
      <formula1>0</formula1>
      <formula2>300</formula2>
    </dataValidation>
    <dataValidation type="textLength" errorStyle="information" allowBlank="1" showInputMessage="1" showErrorMessage="1" error="XLBVal:6=0_x000d__x000a_" sqref="C149">
      <formula1>0</formula1>
      <formula2>300</formula2>
    </dataValidation>
    <dataValidation type="textLength" errorStyle="information" allowBlank="1" showInputMessage="1" showErrorMessage="1" error="XLBVal:6=7955_x000d__x000a_" sqref="C141">
      <formula1>0</formula1>
      <formula2>300</formula2>
    </dataValidation>
    <dataValidation type="textLength" errorStyle="information" allowBlank="1" showInputMessage="1" showErrorMessage="1" error="XLBVal:8=Income Tax Equivalent_x000d__x000a_" sqref="B130">
      <formula1>0</formula1>
      <formula2>300</formula2>
    </dataValidation>
    <dataValidation type="textLength" errorStyle="information" allowBlank="1" showInputMessage="1" showErrorMessage="1" error="XLBVal:6=1986.82_x000d__x000a_" sqref="C123">
      <formula1>0</formula1>
      <formula2>300</formula2>
    </dataValidation>
    <dataValidation type="textLength" errorStyle="information" allowBlank="1" showInputMessage="1" showErrorMessage="1" error="XLBVal:2=0_x000d__x000a_" sqref="C115">
      <formula1>0</formula1>
      <formula2>300</formula2>
    </dataValidation>
    <dataValidation type="textLength" errorStyle="information" allowBlank="1" showInputMessage="1" showErrorMessage="1" error="XLBVal:6=0_x000d__x000a_" sqref="D227">
      <formula1>0</formula1>
      <formula2>300</formula2>
    </dataValidation>
    <dataValidation type="textLength" errorStyle="information" allowBlank="1" showInputMessage="1" showErrorMessage="1" error="XLBVal:6=0_x000d__x000a_" sqref="C218">
      <formula1>0</formula1>
      <formula2>300</formula2>
    </dataValidation>
    <dataValidation type="textLength" errorStyle="information" allowBlank="1" showInputMessage="1" showErrorMessage="1" error="XLBVal:6=-138893443.37_x000d__x000a_" sqref="D207">
      <formula1>0</formula1>
      <formula2>300</formula2>
    </dataValidation>
    <dataValidation type="textLength" errorStyle="information" allowBlank="1" showInputMessage="1" showErrorMessage="1" error="XLBVal:8=Provision for Public Holidays_x000d__x000a_" sqref="B199">
      <formula1>0</formula1>
      <formula2>300</formula2>
    </dataValidation>
    <dataValidation type="textLength" errorStyle="information" allowBlank="1" showInputMessage="1" showErrorMessage="1" error="XLBVal:8=Payroll Tax Liability_x000d__x000a_" sqref="B190">
      <formula1>0</formula1>
      <formula2>300</formula2>
    </dataValidation>
    <dataValidation type="textLength" errorStyle="information" allowBlank="1" showInputMessage="1" showErrorMessage="1" error="XLBVal:6=0_x000d__x000a_" sqref="C179">
      <formula1>0</formula1>
      <formula2>300</formula2>
    </dataValidation>
    <dataValidation type="textLength" errorStyle="information" allowBlank="1" showInputMessage="1" showErrorMessage="1" error="XLBVal:6=-3576966.55_x000d__x000a_" sqref="C170">
      <formula1>0</formula1>
      <formula2>300</formula2>
    </dataValidation>
    <dataValidation type="textLength" errorStyle="information" allowBlank="1" showInputMessage="1" showErrorMessage="1" error="XLBVal:6=855360629.42_x000d__x000a_" sqref="D161">
      <formula1>0</formula1>
      <formula2>300</formula2>
    </dataValidation>
    <dataValidation type="textLength" errorStyle="information" allowBlank="1" showInputMessage="1" showErrorMessage="1" error="XLBVal:8=Prepayments - Operating_x000d__x000a_" sqref="B151">
      <formula1>0</formula1>
      <formula2>300</formula2>
    </dataValidation>
    <dataValidation type="textLength" errorStyle="information" allowBlank="1" showInputMessage="1" showErrorMessage="1" error="XLBVal:8=Accrued Interest Receivable_x000d__x000a_" sqref="B142">
      <formula1>0</formula1>
      <formula2>300</formula2>
    </dataValidation>
    <dataValidation type="textLength" errorStyle="information" allowBlank="1" showInputMessage="1" showErrorMessage="1" error="XLBVal:2=0_x000d__x000a_" sqref="D129">
      <formula1>0</formula1>
      <formula2>300</formula2>
    </dataValidation>
    <dataValidation type="textLength" errorStyle="information" allowBlank="1" showInputMessage="1" showErrorMessage="1" error="XLBVal:8=OH Applied - Corporate_x000d__x000a_" sqref="B119">
      <formula1>0</formula1>
      <formula2>300</formula2>
    </dataValidation>
    <dataValidation type="textLength" errorStyle="information" allowBlank="1" showInputMessage="1" showErrorMessage="1" error="XLBVal:6=-377.83_x000d__x000a_" sqref="C110">
      <formula1>0</formula1>
      <formula2>300</formula2>
    </dataValidation>
    <dataValidation type="textLength" errorStyle="information" allowBlank="1" showInputMessage="1" showErrorMessage="1" error="XLBVal:6=2800561.06_x000d__x000a_" sqref="D103">
      <formula1>0</formula1>
      <formula2>300</formula2>
    </dataValidation>
    <dataValidation type="textLength" errorStyle="information" allowBlank="1" showInputMessage="1" showErrorMessage="1" error="XLBVal:6=900.33_x000d__x000a_" sqref="D95">
      <formula1>0</formula1>
      <formula2>300</formula2>
    </dataValidation>
    <dataValidation type="textLength" errorStyle="information" allowBlank="1" showInputMessage="1" showErrorMessage="1" error="XLBVal:8=Rental of Property_x000d__x000a_" sqref="B89">
      <formula1>0</formula1>
      <formula2>300</formula2>
    </dataValidation>
    <dataValidation type="textLength" errorStyle="information" allowBlank="1" showInputMessage="1" showErrorMessage="1" error="XLBVal:6=4362.73_x000d__x000a_" sqref="C82">
      <formula1>0</formula1>
      <formula2>300</formula2>
    </dataValidation>
    <dataValidation type="textLength" errorStyle="information" allowBlank="1" showInputMessage="1" showErrorMessage="1" error="XLBVal:6=210504.2_x000d__x000a_" sqref="C74">
      <formula1>0</formula1>
      <formula2>300</formula2>
    </dataValidation>
    <dataValidation type="textLength" errorStyle="information" allowBlank="1" showInputMessage="1" showErrorMessage="1" error="XLBVal:6=4409.15_x000d__x000a_" sqref="D67">
      <formula1>0</formula1>
      <formula2>300</formula2>
    </dataValidation>
    <dataValidation type="textLength" errorStyle="information" allowBlank="1" showInputMessage="1" showErrorMessage="1" error="XLBVal:8=Entertainment Other_x000d__x000a_" sqref="B61">
      <formula1>0</formula1>
      <formula2>300</formula2>
    </dataValidation>
    <dataValidation type="textLength" errorStyle="information" allowBlank="1" showInputMessage="1" showErrorMessage="1" error="XLBVal:8=Mobile phones_x000d__x000a_" sqref="B53">
      <formula1>0</formula1>
      <formula2>300</formula2>
    </dataValidation>
    <dataValidation type="textLength" errorStyle="information" allowBlank="1" showInputMessage="1" showErrorMessage="1" error="XLBVal:6=83030_x000d__x000a_" sqref="C46">
      <formula1>0</formula1>
      <formula2>300</formula2>
    </dataValidation>
    <dataValidation type="textLength" errorStyle="information" allowBlank="1" showInputMessage="1" showErrorMessage="1" error="XLBVal:6=-43000_x000d__x000a_" sqref="D39">
      <formula1>0</formula1>
      <formula2>300</formula2>
    </dataValidation>
    <dataValidation type="textLength" errorStyle="information" allowBlank="1" showInputMessage="1" showErrorMessage="1" error="XLBVal:6=-882.34_x000d__x000a_" sqref="D31">
      <formula1>0</formula1>
      <formula2>300</formula2>
    </dataValidation>
    <dataValidation type="textLength" errorStyle="information" allowBlank="1" showInputMessage="1" showErrorMessage="1" error="XLBVal:8=Internal Income_x000d__x000a_" sqref="B25">
      <formula1>0</formula1>
      <formula2>300</formula2>
    </dataValidation>
    <dataValidation type="textLength" errorStyle="information" allowBlank="1" showInputMessage="1" showErrorMessage="1" error="XLBVal:6=-1891.13_x000d__x000a_" sqref="C18">
      <formula1>0</formula1>
      <formula2>300</formula2>
    </dataValidation>
    <dataValidation type="textLength" errorStyle="information" allowBlank="1" showInputMessage="1" showErrorMessage="1" error="XLBVal:6=-364583.42_x000d__x000a_" sqref="C10">
      <formula1>0</formula1>
      <formula2>300</formula2>
    </dataValidation>
    <dataValidation type="textLength" errorStyle="information" allowBlank="1" showInputMessage="1" showErrorMessage="1" error="XLBVal:6=-173009259.85_x000d__x000a_" sqref="D3">
      <formula1>0</formula1>
      <formula2>300</formula2>
    </dataValidation>
    <dataValidation type="textLength" errorStyle="information" allowBlank="1" showInputMessage="1" showErrorMessage="1" error="XLBVal:6=0_x000d__x000a_" sqref="D221">
      <formula1>0</formula1>
      <formula2>300</formula2>
    </dataValidation>
    <dataValidation type="textLength" errorStyle="information" allowBlank="1" showInputMessage="1" showErrorMessage="1" error="XLBVal:8=Customer Deposits_x000d__x000a_" sqref="B211">
      <formula1>0</formula1>
      <formula2>300</formula2>
    </dataValidation>
    <dataValidation type="textLength" errorStyle="information" allowBlank="1" showInputMessage="1" showErrorMessage="1" error="XLBVal:8=Provision for flextime_x000d__x000a_" sqref="B202">
      <formula1>0</formula1>
      <formula2>300</formula2>
    </dataValidation>
    <dataValidation type="textLength" errorStyle="information" allowBlank="1" showInputMessage="1" showErrorMessage="1" error="XLBVal:8=Intercompany Cash Transfers_x000d__x000a_" sqref="B193">
      <formula1>0</formula1>
      <formula2>300</formula2>
    </dataValidation>
    <dataValidation type="textLength" errorStyle="information" allowBlank="1" showInputMessage="1" showErrorMessage="1" error="XLBVal:6=-27317073.96_x000d__x000a_" sqref="C182">
      <formula1>0</formula1>
      <formula2>300</formula2>
    </dataValidation>
    <dataValidation type="textLength" errorStyle="information" allowBlank="1" showInputMessage="1" showErrorMessage="1" error="XLBVal:6=15266139.51_x000d__x000a_" sqref="D173">
      <formula1>0</formula1>
      <formula2>300</formula2>
    </dataValidation>
    <dataValidation type="textLength" errorStyle="information" allowBlank="1" showInputMessage="1" showErrorMessage="1" error="XLBVal:6=-7185545.65_x000d__x000a_" sqref="D164">
      <formula1>0</formula1>
      <formula2>300</formula2>
    </dataValidation>
    <dataValidation type="textLength" errorStyle="information" allowBlank="1" showInputMessage="1" showErrorMessage="1" error="XLBVal:8=Loan - TasNetworks_x000d__x000a_" sqref="B154">
      <formula1>0</formula1>
      <formula2>300</formula2>
    </dataValidation>
    <dataValidation type="textLength" errorStyle="information" allowBlank="1" showInputMessage="1" showErrorMessage="1" error="XLBVal:8=Inventory - Burnie_x000d__x000a_" sqref="B145">
      <formula1>0</formula1>
      <formula2>300</formula2>
    </dataValidation>
    <dataValidation type="textLength" errorStyle="information" allowBlank="1" showInputMessage="1" showErrorMessage="1" error="XLBVal:6=-10179.69_x000d__x000a_" sqref="C136">
      <formula1>0</formula1>
      <formula2>300</formula2>
    </dataValidation>
    <dataValidation type="textLength" errorStyle="information" allowBlank="1" showInputMessage="1" showErrorMessage="1" error="XLBVal:6=0_x000d__x000a_" sqref="C120">
      <formula1>0</formula1>
      <formula2>300</formula2>
    </dataValidation>
    <dataValidation type="textLength" errorStyle="information" allowBlank="1" showInputMessage="1" showErrorMessage="1" error="XLBVal:6=6.3_x000d__x000a_" sqref="D111">
      <formula1>0</formula1>
      <formula2>300</formula2>
    </dataValidation>
    <dataValidation type="textLength" errorStyle="information" allowBlank="1" showInputMessage="1" showErrorMessage="1" error="XLBVal:6=-5926184.6_x000d__x000a_" sqref="D104">
      <formula1>0</formula1>
      <formula2>300</formula2>
    </dataValidation>
    <dataValidation type="textLength" errorStyle="information" allowBlank="1" showInputMessage="1" showErrorMessage="1" error="XLBVal:8=GST on Accruals_x000d__x000a_" sqref="B210">
      <formula1>0</formula1>
      <formula2>300</formula2>
    </dataValidation>
    <dataValidation type="textLength" errorStyle="information" allowBlank="1" showInputMessage="1" showErrorMessage="1" error="XLBVal:2=0_x000d__x000a_" sqref="C192">
      <formula1>0</formula1>
      <formula2>300</formula2>
    </dataValidation>
    <dataValidation type="textLength" errorStyle="information" allowBlank="1" showInputMessage="1" showErrorMessage="1" error="XLBVal:6=-15188968.57_x000d__x000a_" sqref="C174">
      <formula1>0</formula1>
      <formula2>300</formula2>
    </dataValidation>
    <dataValidation type="textLength" errorStyle="information" allowBlank="1" showInputMessage="1" showErrorMessage="1" error="XLBVal:8=Bonds / Security deposits_x000d__x000a_" sqref="B153">
      <formula1>0</formula1>
      <formula2>300</formula2>
    </dataValidation>
    <dataValidation type="textLength" errorStyle="information" allowBlank="1" showInputMessage="1" showErrorMessage="1" error="XLBVal:2=0_x000d__x000a_" sqref="C135">
      <formula1>0</formula1>
      <formula2>300</formula2>
    </dataValidation>
    <dataValidation type="textLength" errorStyle="information" allowBlank="1" showInputMessage="1" showErrorMessage="1" error="XLBVal:2=0_x000d__x000a_" sqref="C114">
      <formula1>0</formula1>
      <formula2>300</formula2>
    </dataValidation>
    <dataValidation type="textLength" errorStyle="information" allowBlank="1" showInputMessage="1" showErrorMessage="1" error="XLBVal:6=11276.36_x000d__x000a_" sqref="C99">
      <formula1>0</formula1>
      <formula2>300</formula2>
    </dataValidation>
    <dataValidation type="textLength" errorStyle="information" allowBlank="1" showInputMessage="1" showErrorMessage="1" error="XLBVal:2=0_x000d__x000a_" sqref="D90">
      <formula1>0</formula1>
      <formula2>300</formula2>
    </dataValidation>
    <dataValidation type="textLength" errorStyle="information" allowBlank="1" showInputMessage="1" showErrorMessage="1" error="XLBVal:6=2654.03_x000d__x000a_" sqref="D81">
      <formula1>0</formula1>
      <formula2>300</formula2>
    </dataValidation>
    <dataValidation type="textLength" errorStyle="information" allowBlank="1" showInputMessage="1" showErrorMessage="1" error="XLBVal:8=Overseas Travel - Airfares_x000d__x000a_" sqref="B71">
      <formula1>0</formula1>
      <formula2>300</formula2>
    </dataValidation>
    <dataValidation type="textLength" errorStyle="information" allowBlank="1" showInputMessage="1" showErrorMessage="1" error="XLBVal:8=HECS/HELP Fees_x000d__x000a_" sqref="B62">
      <formula1>0</formula1>
      <formula2>300</formula2>
    </dataValidation>
    <dataValidation type="textLength" errorStyle="information" allowBlank="1" showInputMessage="1" showErrorMessage="1" error="XLBVal:6=2356.69_x000d__x000a_" sqref="C53">
      <formula1>0</formula1>
      <formula2>300</formula2>
    </dataValidation>
    <dataValidation type="textLength" errorStyle="information" allowBlank="1" showInputMessage="1" showErrorMessage="1" error="XLBVal:6=1301521.19_x000d__x000a_" sqref="D42">
      <formula1>0</formula1>
      <formula2>300</formula2>
    </dataValidation>
    <dataValidation type="textLength" errorStyle="information" allowBlank="1" showInputMessage="1" showErrorMessage="1" error="XLBVal:6=-6916.85_x000d__x000a_" sqref="D33">
      <formula1>0</formula1>
      <formula2>300</formula2>
    </dataValidation>
    <dataValidation type="textLength" errorStyle="information" allowBlank="1" showInputMessage="1" showErrorMessage="1" error="XLBVal:2=0_x000d__x000a_" sqref="D24">
      <formula1>0</formula1>
      <formula2>300</formula2>
    </dataValidation>
    <dataValidation type="textLength" errorStyle="information" allowBlank="1" showInputMessage="1" showErrorMessage="1" error="XLBVal:8=Miscellaneous - Non Regulated income_x000d__x000a_" sqref="B14">
      <formula1>0</formula1>
      <formula2>300</formula2>
    </dataValidation>
    <dataValidation type="textLength" errorStyle="information" allowBlank="1" showInputMessage="1" showErrorMessage="1" error="XLBVal:6=-208.73_x000d__x000a_" sqref="C5">
      <formula1>0</formula1>
      <formula2>300</formula2>
    </dataValidation>
    <dataValidation type="textLength" errorStyle="information" allowBlank="1" showInputMessage="1" showErrorMessage="1" error="XLBVal:6=-295085.19_x000d__x000a_" sqref="C222">
      <formula1>0</formula1>
      <formula2>300</formula2>
    </dataValidation>
    <dataValidation type="textLength" errorStyle="information" allowBlank="1" showInputMessage="1" showErrorMessage="1" error="XLBVal:6=0_x000d__x000a_" sqref="D172">
      <formula1>0</formula1>
      <formula2>300</formula2>
    </dataValidation>
    <dataValidation type="textLength" errorStyle="information" allowBlank="1" showInputMessage="1" showErrorMessage="1" error="XLBVal:8=Remunerator Bank Account_x000d__x000a_" sqref="B137">
      <formula1>0</formula1>
      <formula2>300</formula2>
    </dataValidation>
    <dataValidation type="textLength" errorStyle="information" allowBlank="1" showInputMessage="1" showErrorMessage="1" error="XLBVal:6=49848.76_x000d__x000a_" sqref="C100">
      <formula1>0</formula1>
      <formula2>300</formula2>
    </dataValidation>
    <dataValidation type="textLength" errorStyle="information" allowBlank="1" showInputMessage="1" showErrorMessage="1" error="XLBVal:6=120_x000d__x000a_" sqref="D82">
      <formula1>0</formula1>
      <formula2>300</formula2>
    </dataValidation>
    <dataValidation type="textLength" errorStyle="information" allowBlank="1" showInputMessage="1" showErrorMessage="1" error="XLBVal:6=11116.32_x000d__x000a_" sqref="C68">
      <formula1>0</formula1>
      <formula2>300</formula2>
    </dataValidation>
    <dataValidation type="textLength" errorStyle="information" allowBlank="1" showInputMessage="1" showErrorMessage="1" error="XLBVal:6=13048.77_x000d__x000a_" sqref="C52">
      <formula1>0</formula1>
      <formula2>300</formula2>
    </dataValidation>
    <dataValidation type="textLength" errorStyle="information" allowBlank="1" showInputMessage="1" showErrorMessage="1" error="XLBVal:2=0_x000d__x000a_" sqref="C36">
      <formula1>0</formula1>
      <formula2>300</formula2>
    </dataValidation>
    <dataValidation type="textLength" errorStyle="information" allowBlank="1" showInputMessage="1" showErrorMessage="1" error="XLBVal:8=Sale of Comms Assets_x000d__x000a_" sqref="B24">
      <formula1>0</formula1>
      <formula2>300</formula2>
    </dataValidation>
    <dataValidation type="textLength" errorStyle="information" allowBlank="1" showInputMessage="1" showErrorMessage="1" error="XLBVal:8=Miscellaneous Income - Regulated_x000d__x000a_" sqref="B8">
      <formula1>0</formula1>
      <formula2>300</formula2>
    </dataValidation>
    <dataValidation type="textLength" errorStyle="information" allowBlank="1" showInputMessage="1" showErrorMessage="1" error="XLBVal:8=Provision for Long Service Leave - Non Current_x000d__x000a_" sqref="B221">
      <formula1>0</formula1>
      <formula2>300</formula2>
    </dataValidation>
    <dataValidation type="textLength" errorStyle="information" allowBlank="1" showInputMessage="1" showErrorMessage="1" error="XLBVal:8=GST Output Tax Credit_x000d__x000a_" sqref="B207">
      <formula1>0</formula1>
      <formula2>300</formula2>
    </dataValidation>
    <dataValidation type="textLength" errorStyle="information" allowBlank="1" showInputMessage="1" showErrorMessage="1" error="XLBVal:6=-0.43_x000d__x000a_" sqref="D192">
      <formula1>0</formula1>
      <formula2>300</formula2>
    </dataValidation>
    <dataValidation type="textLength" errorStyle="information" allowBlank="1" showInputMessage="1" showErrorMessage="1" error="XLBVal:6=-1319177.6_x000d__x000a_" sqref="C178">
      <formula1>0</formula1>
      <formula2>300</formula2>
    </dataValidation>
    <dataValidation type="textLength" errorStyle="information" allowBlank="1" showInputMessage="1" showErrorMessage="1" error="XLBVal:6=-6556211.44_x000d__x000a_" sqref="C164">
      <formula1>0</formula1>
      <formula2>300</formula2>
    </dataValidation>
    <dataValidation type="textLength" errorStyle="information" allowBlank="1" showInputMessage="1" showErrorMessage="1" error="XLBVal:8=AEMO Residuals_x000d__x000a_" sqref="B150">
      <formula1>0</formula1>
      <formula2>300</formula2>
    </dataValidation>
    <dataValidation type="textLength" errorStyle="information" allowBlank="1" showInputMessage="1" showErrorMessage="1" error="XLBVal:2=0_x000d__x000a_" sqref="D135">
      <formula1>0</formula1>
      <formula2>300</formula2>
    </dataValidation>
    <dataValidation type="textLength" errorStyle="information" allowBlank="1" showInputMessage="1" showErrorMessage="1" error="XLBVal:2=0_x000d__x000a_" sqref="C118">
      <formula1>0</formula1>
      <formula2>300</formula2>
    </dataValidation>
    <dataValidation type="textLength" errorStyle="information" allowBlank="1" showInputMessage="1" showErrorMessage="1" error="XLBVal:6=2568.66_x000d__x000a_" sqref="D105">
      <formula1>0</formula1>
      <formula2>300</formula2>
    </dataValidation>
    <dataValidation type="textLength" errorStyle="information" allowBlank="1" showInputMessage="1" showErrorMessage="1" error="XLBVal:8=Purchase of Motor Vehicles_x000d__x000a_" sqref="B98">
      <formula1>0</formula1>
      <formula2>300</formula2>
    </dataValidation>
    <dataValidation type="textLength" errorStyle="information" allowBlank="1" showInputMessage="1" showErrorMessage="1" error="XLBVal:8=Purchase of Land_x000d__x000a_" sqref="B91">
      <formula1>0</formula1>
      <formula2>300</formula2>
    </dataValidation>
    <dataValidation type="textLength" errorStyle="information" allowBlank="1" showInputMessage="1" showErrorMessage="1" error="XLBVal:8=Reference Books &amp; Subscriptions_x000d__x000a_" sqref="B84">
      <formula1>0</formula1>
      <formula2>300</formula2>
    </dataValidation>
    <dataValidation type="textLength" errorStyle="information" allowBlank="1" showInputMessage="1" showErrorMessage="1" error="XLBVal:6=976.68_x000d__x000a_" sqref="D76">
      <formula1>0</formula1>
      <formula2>300</formula2>
    </dataValidation>
    <dataValidation type="textLength" errorStyle="information" allowBlank="1" showInputMessage="1" showErrorMessage="1" error="XLBVal:2=0_x000d__x000a_" sqref="D69">
      <formula1>0</formula1>
      <formula2>300</formula2>
    </dataValidation>
    <dataValidation type="textLength" errorStyle="information" allowBlank="1" showInputMessage="1" showErrorMessage="1" error="XLBVal:6=1751.45_x000d__x000a_" sqref="D62">
      <formula1>0</formula1>
      <formula2>300</formula2>
    </dataValidation>
    <dataValidation type="textLength" errorStyle="information" allowBlank="1" showInputMessage="1" showErrorMessage="1" error="XLBVal:6=159592.07_x000d__x000a_" sqref="C55">
      <formula1>0</formula1>
      <formula2>300</formula2>
    </dataValidation>
    <dataValidation type="textLength" errorStyle="information" allowBlank="1" showInputMessage="1" showErrorMessage="1" error="XLBVal:6=475029.96_x000d__x000a_" sqref="C48">
      <formula1>0</formula1>
      <formula2>300</formula2>
    </dataValidation>
    <dataValidation type="textLength" errorStyle="information" allowBlank="1" showInputMessage="1" showErrorMessage="1" error="XLBVal:2=0_x000d__x000a_" sqref="C41">
      <formula1>0</formula1>
      <formula2>300</formula2>
    </dataValidation>
    <dataValidation type="textLength" errorStyle="information" allowBlank="1" showInputMessage="1" showErrorMessage="1" error="XLBVal:8=TUOS Billing_x000d__x000a_" sqref="B34">
      <formula1>0</formula1>
      <formula2>300</formula2>
    </dataValidation>
    <dataValidation type="textLength" errorStyle="information" allowBlank="1" showInputMessage="1" showErrorMessage="1" error="XLBVal:8=Overtime_x000d__x000a_" sqref="B27">
      <formula1>0</formula1>
      <formula2>300</formula2>
    </dataValidation>
    <dataValidation type="textLength" errorStyle="information" allowBlank="1" showInputMessage="1" showErrorMessage="1" error="XLBVal:8=Interest Income - Investments_x000d__x000a_" sqref="B20">
      <formula1>0</formula1>
      <formula2>300</formula2>
    </dataValidation>
    <dataValidation type="textLength" errorStyle="information" allowBlank="1" showInputMessage="1" showErrorMessage="1" error="XLBVal:6=-11527118.86_x000d__x000a_" sqref="D12">
      <formula1>0</formula1>
      <formula2>300</formula2>
    </dataValidation>
    <dataValidation type="textLength" errorStyle="information" allowBlank="1" showInputMessage="1" showErrorMessage="1" error="XLBVal:2=0_x000d__x000a_" sqref="D5">
      <formula1>0</formula1>
      <formula2>300</formula2>
    </dataValidation>
    <dataValidation type="textLength" errorStyle="information" allowBlank="1" showInputMessage="1" showErrorMessage="1" error="XLBVal:6=-3437.41_x000d__x000a_" sqref="C219">
      <formula1>0</formula1>
      <formula2>300</formula2>
    </dataValidation>
    <dataValidation type="textLength" errorStyle="information" allowBlank="1" showInputMessage="1" showErrorMessage="1" error="XLBVal:8=Provision for Tax Payable_x000d__x000a_" sqref="B205">
      <formula1>0</formula1>
      <formula2>300</formula2>
    </dataValidation>
    <dataValidation type="textLength" errorStyle="information" allowBlank="1" showInputMessage="1" showErrorMessage="1" error="XLBVal:8=Inter Ledger Payables_x000d__x000a_" sqref="B191">
      <formula1>0</formula1>
      <formula2>300</formula2>
    </dataValidation>
    <dataValidation type="textLength" errorStyle="information" allowBlank="1" showInputMessage="1" showErrorMessage="1" error="XLBVal:6=-6477702.01_x000d__x000a_" sqref="D176">
      <formula1>0</formula1>
      <formula2>300</formula2>
    </dataValidation>
    <dataValidation type="textLength" errorStyle="information" allowBlank="1" showInputMessage="1" showErrorMessage="1" error="XLBVal:6=-214565977.07_x000d__x000a_" sqref="C162">
      <formula1>0</formula1>
      <formula2>300</formula2>
    </dataValidation>
    <dataValidation type="textLength" errorStyle="information" allowBlank="1" showInputMessage="1" showErrorMessage="1" error="XLBVal:6=75469.08_x000d__x000a_" sqref="C148">
      <formula1>0</formula1>
      <formula2>300</formula2>
    </dataValidation>
    <dataValidation type="textLength" errorStyle="information" allowBlank="1" showInputMessage="1" showErrorMessage="1" error="XLBVal:2=0_x000d__x000a_" sqref="D130">
      <formula1>0</formula1>
      <formula2>300</formula2>
    </dataValidation>
    <dataValidation type="textLength" errorStyle="information" allowBlank="1" showInputMessage="1" showErrorMessage="1" error="XLBVal:2=0_x000d__x000a_" sqref="C116">
      <formula1>0</formula1>
      <formula2>300</formula2>
    </dataValidation>
    <dataValidation type="textLength" errorStyle="information" allowBlank="1" showInputMessage="1" showErrorMessage="1" error="XLBVal:6=-8998916.67_x000d__x000a_" sqref="C104">
      <formula1>0</formula1>
      <formula2>300</formula2>
    </dataValidation>
    <dataValidation type="textLength" errorStyle="information" allowBlank="1" showInputMessage="1" showErrorMessage="1" error="XLBVal:6=16911.15_x000d__x000a_" sqref="C97">
      <formula1>0</formula1>
      <formula2>300</formula2>
    </dataValidation>
    <dataValidation type="textLength" errorStyle="information" allowBlank="1" showInputMessage="1" showErrorMessage="1" error="XLBVal:8=Land Tax_x000d__x000a_" sqref="B90">
      <formula1>0</formula1>
      <formula2>300</formula2>
    </dataValidation>
    <dataValidation type="textLength" errorStyle="information" allowBlank="1" showInputMessage="1" showErrorMessage="1" error="XLBVal:6=110194.21_x000d__x000a_" sqref="C81">
      <formula1>0</formula1>
      <formula2>300</formula2>
    </dataValidation>
    <dataValidation type="textLength" errorStyle="information" allowBlank="1" showInputMessage="1" showErrorMessage="1" error="XLBVal:8=Rental and leases - long term_x000d__x000a_" sqref="B74">
      <formula1>0</formula1>
      <formula2>300</formula2>
    </dataValidation>
    <dataValidation type="textLength" errorStyle="information" allowBlank="1" showInputMessage="1" showErrorMessage="1" error="XLBVal:8=Overseas travel expenses_x000d__x000a_" sqref="B67">
      <formula1>0</formula1>
      <formula2>300</formula2>
    </dataValidation>
    <dataValidation type="textLength" errorStyle="information" allowBlank="1" showInputMessage="1" showErrorMessage="1" error="XLBVal:8=Re-location expenses_x000d__x000a_" sqref="B60">
      <formula1>0</formula1>
      <formula2>300</formula2>
    </dataValidation>
    <dataValidation type="textLength" errorStyle="information" allowBlank="1" showInputMessage="1" showErrorMessage="1" error="XLBVal:6=9061.75_x000d__x000a_" sqref="D52">
      <formula1>0</formula1>
      <formula2>300</formula2>
    </dataValidation>
    <dataValidation type="textLength" errorStyle="information" allowBlank="1" showInputMessage="1" showErrorMessage="1" error="XLBVal:6=5161.85_x000d__x000a_" sqref="D45">
      <formula1>0</formula1>
      <formula2>300</formula2>
    </dataValidation>
    <dataValidation type="textLength" errorStyle="information" allowBlank="1" showInputMessage="1" showErrorMessage="1" error="XLBVal:6=290_x000d__x000a_" sqref="D38">
      <formula1>0</formula1>
      <formula2>300</formula2>
    </dataValidation>
    <dataValidation type="textLength" errorStyle="information" allowBlank="1" showInputMessage="1" showErrorMessage="1" error="XLBVal:6=412421.35_x000d__x000a_" sqref="C31">
      <formula1>0</formula1>
      <formula2>300</formula2>
    </dataValidation>
    <dataValidation type="textLength" errorStyle="information" allowBlank="1" showInputMessage="1" showErrorMessage="1" error="XLBVal:2=0_x000d__x000a_" sqref="C24">
      <formula1>0</formula1>
      <formula2>300</formula2>
    </dataValidation>
    <dataValidation type="textLength" errorStyle="information" allowBlank="1" showInputMessage="1" showErrorMessage="1" error="XLBVal:6=-106708.37_x000d__x000a_" sqref="C17">
      <formula1>0</formula1>
      <formula2>300</formula2>
    </dataValidation>
    <dataValidation type="textLength" errorStyle="information" allowBlank="1" showInputMessage="1" showErrorMessage="1" error="XLBVal:6=215.36_x000d__x000a_" sqref="C8">
      <formula1>0</formula1>
      <formula2>300</formula2>
    </dataValidation>
    <dataValidation type="textLength" errorStyle="information" allowBlank="1" showInputMessage="1" showErrorMessage="1" error="XLBVal:6=6683779.36_x000d__x000a_" sqref="C231">
      <formula1>0</formula1>
      <formula2>300</formula2>
    </dataValidation>
    <dataValidation type="textLength" errorStyle="information" allowBlank="1" showInputMessage="1" showErrorMessage="1" error="XLBVal:8=Provision for Sick Leave_x000d__x000a_" sqref="B201">
      <formula1>0</formula1>
      <formula2>300</formula2>
    </dataValidation>
    <dataValidation type="textLength" errorStyle="information" allowBlank="1" showInputMessage="1" showErrorMessage="1" error="XLBVal:6=-6644663.3_x000d__x000a_" sqref="C176">
      <formula1>0</formula1>
      <formula2>300</formula2>
    </dataValidation>
    <dataValidation type="textLength" errorStyle="information" allowBlank="1" showInputMessage="1" showErrorMessage="1" error="XLBVal:6=4671162.55_x000d__x000a_" sqref="D147">
      <formula1>0</formula1>
      <formula2>300</formula2>
    </dataValidation>
    <dataValidation type="textLength" errorStyle="information" allowBlank="1" showInputMessage="1" showErrorMessage="1" error="XLBVal:8=Corporate Recoveries_x000d__x000a_" sqref="B116">
      <formula1>0</formula1>
      <formula2>300</formula2>
    </dataValidation>
    <dataValidation type="textLength" errorStyle="information" allowBlank="1" showInputMessage="1" showErrorMessage="1" error="XLBVal:2=0_x000d__x000a_" sqref="D98">
      <formula1>0</formula1>
      <formula2>300</formula2>
    </dataValidation>
    <dataValidation type="textLength" errorStyle="information" allowBlank="1" showInputMessage="1" showErrorMessage="1" error="XLBVal:6=22805.69_x000d__x000a_" sqref="C84">
      <formula1>0</formula1>
      <formula2>300</formula2>
    </dataValidation>
    <dataValidation type="textLength" errorStyle="information" allowBlank="1" showInputMessage="1" showErrorMessage="1" error="XLBVal:8=Domestic Travel - Airfares_x000d__x000a_" sqref="B70">
      <formula1>0</formula1>
      <formula2>300</formula2>
    </dataValidation>
    <dataValidation type="textLength" errorStyle="information" allowBlank="1" showInputMessage="1" showErrorMessage="1" error="XLBVal:8=Membership/Licence Fees_x000d__x000a_" sqref="B56">
      <formula1>0</formula1>
      <formula2>300</formula2>
    </dataValidation>
    <dataValidation type="textLength" errorStyle="information" allowBlank="1" showInputMessage="1" showErrorMessage="1" error="XLBVal:6=6290420.73_x000d__x000a_" sqref="C43">
      <formula1>0</formula1>
      <formula2>300</formula2>
    </dataValidation>
    <dataValidation type="textLength" errorStyle="information" allowBlank="1" showInputMessage="1" showErrorMessage="1" error="XLBVal:8=Redundancy Expense_x000d__x000a_" sqref="B31">
      <formula1>0</formula1>
      <formula2>300</formula2>
    </dataValidation>
    <dataValidation type="textLength" errorStyle="information" allowBlank="1" showInputMessage="1" showErrorMessage="1" error="XLBVal:8=O&amp;M - Non Regulated_x000d__x000a_" sqref="B15">
      <formula1>0</formula1>
      <formula2>300</formula2>
    </dataValidation>
    <dataValidation type="textLength" errorStyle="information" allowBlank="1" showInputMessage="1" showErrorMessage="1" error="XLBVal:6=-367110042.78_x000d__x000a_" sqref="C228">
      <formula1>0</formula1>
      <formula2>300</formula2>
    </dataValidation>
    <dataValidation type="textLength" errorStyle="information" allowBlank="1" showInputMessage="1" showErrorMessage="1" error="XLBVal:6=162107173.42_x000d__x000a_" sqref="C225">
      <formula1>0</formula1>
      <formula2>300</formula2>
    </dataValidation>
    <dataValidation type="textLength" errorStyle="information" allowBlank="1" showInputMessage="1" showErrorMessage="1" error="XLBVal:6=0_x000d__x000a_" sqref="D218">
      <formula1>0</formula1>
      <formula2>300</formula2>
    </dataValidation>
    <dataValidation type="textLength" errorStyle="information" allowBlank="1" showInputMessage="1" showErrorMessage="1" error="XLBVal:6=0_x000d__x000a_" sqref="D210">
      <formula1>0</formula1>
      <formula2>300</formula2>
    </dataValidation>
    <dataValidation type="textLength" errorStyle="information" allowBlank="1" showInputMessage="1" showErrorMessage="1" error="XLBVal:8=Provision for Dividend Payable_x000d__x000a_" sqref="B204">
      <formula1>0</formula1>
      <formula2>300</formula2>
    </dataValidation>
    <dataValidation type="textLength" errorStyle="information" allowBlank="1" showInputMessage="1" showErrorMessage="1" error="XLBVal:6=-2855056.96_x000d__x000a_" sqref="C197">
      <formula1>0</formula1>
      <formula2>300</formula2>
    </dataValidation>
    <dataValidation type="textLength" errorStyle="information" allowBlank="1" showInputMessage="1" showErrorMessage="1" error="XLBVal:6=0_x000d__x000a_" sqref="C189">
      <formula1>0</formula1>
      <formula2>300</formula2>
    </dataValidation>
    <dataValidation type="textLength" errorStyle="information" allowBlank="1" showInputMessage="1" showErrorMessage="1" error="XLBVal:6=-28236794.45_x000d__x000a_" sqref="D182">
      <formula1>0</formula1>
      <formula2>300</formula2>
    </dataValidation>
    <dataValidation type="textLength" errorStyle="information" allowBlank="1" showInputMessage="1" showErrorMessage="1" error="XLBVal:8=Accumulated Depreciation Office Equip/Tools_x000d__x000a_" sqref="B176">
      <formula1>0</formula1>
      <formula2>300</formula2>
    </dataValidation>
    <dataValidation type="textLength" errorStyle="information" allowBlank="1" showInputMessage="1" showErrorMessage="1" error="XLBVal:8=Accumulated Depreciation Land &amp; Buildings_x000d__x000a_" sqref="B168">
      <formula1>0</formula1>
      <formula2>300</formula2>
    </dataValidation>
    <dataValidation type="textLength" errorStyle="information" allowBlank="1" showInputMessage="1" showErrorMessage="1" error="XLBVal:6=829161943.64_x000d__x000a_" sqref="C161">
      <formula1>0</formula1>
      <formula2>300</formula2>
    </dataValidation>
    <dataValidation type="textLength" errorStyle="information" allowBlank="1" showInputMessage="1" showErrorMessage="1" error="XLBVal:6=-22070051.74_x000d__x000a_" sqref="D154">
      <formula1>0</formula1>
      <formula2>300</formula2>
    </dataValidation>
    <dataValidation type="textLength" errorStyle="information" allowBlank="1" showInputMessage="1" showErrorMessage="1" error="XLBVal:6=0_x000d__x000a_" sqref="D146">
      <formula1>0</formula1>
      <formula2>300</formula2>
    </dataValidation>
    <dataValidation type="textLength" errorStyle="information" allowBlank="1" showInputMessage="1" showErrorMessage="1" error="XLBVal:8=Accrued Receivables - TUOS_x000d__x000a_" sqref="B140">
      <formula1>0</formula1>
      <formula2>300</formula2>
    </dataValidation>
    <dataValidation type="textLength" errorStyle="information" allowBlank="1" showInputMessage="1" showErrorMessage="1" error="XLBVal:2=0_x000d__x000a_" sqref="D128">
      <formula1>0</formula1>
      <formula2>300</formula2>
    </dataValidation>
    <dataValidation type="textLength" errorStyle="information" allowBlank="1" showInputMessage="1" showErrorMessage="1" error="XLBVal:6=-0.03_x000d__x000a_" sqref="D120">
      <formula1>0</formula1>
      <formula2>300</formula2>
    </dataValidation>
    <dataValidation type="textLength" errorStyle="information" allowBlank="1" showInputMessage="1" showErrorMessage="1" error="XLBVal:8=Loss on revaluation_x000d__x000a_" sqref="B114">
      <formula1>0</formula1>
      <formula2>300</formula2>
    </dataValidation>
    <dataValidation type="textLength" errorStyle="information" allowBlank="1" showInputMessage="1" showErrorMessage="1" error="XLBVal:6=0_x000d__x000a_" sqref="D225">
      <formula1>0</formula1>
      <formula2>300</formula2>
    </dataValidation>
    <dataValidation type="textLength" errorStyle="information" allowBlank="1" showInputMessage="1" showErrorMessage="1" error="XLBVal:8=Remunerator Suspense_x000d__x000a_" sqref="B215">
      <formula1>0</formula1>
      <formula2>300</formula2>
    </dataValidation>
    <dataValidation type="textLength" errorStyle="information" allowBlank="1" showInputMessage="1" showErrorMessage="1" error="XLBVal:8=GST Input Credit Tax_x000d__x000a_" sqref="B206">
      <formula1>0</formula1>
      <formula2>300</formula2>
    </dataValidation>
    <dataValidation type="textLength" errorStyle="information" allowBlank="1" showInputMessage="1" showErrorMessage="1" error="XLBVal:8=Provision for Annual Leave - Current_x000d__x000a_" sqref="B197">
      <formula1>0</formula1>
      <formula2>300</formula2>
    </dataValidation>
    <dataValidation type="textLength" errorStyle="information" allowBlank="1" showInputMessage="1" showErrorMessage="1" error="XLBVal:6=-1415345.64_x000d__x000a_" sqref="C186">
      <formula1>0</formula1>
      <formula2>300</formula2>
    </dataValidation>
    <dataValidation type="textLength" errorStyle="information" allowBlank="1" showInputMessage="1" showErrorMessage="1" error="XLBVal:6=2885577.39_x000d__x000a_" sqref="D177">
      <formula1>0</formula1>
      <formula2>300</formula2>
    </dataValidation>
    <dataValidation type="textLength" errorStyle="information" allowBlank="1" showInputMessage="1" showErrorMessage="1" error="XLBVal:6=0_x000d__x000a_" sqref="D168">
      <formula1>0</formula1>
      <formula2>300</formula2>
    </dataValidation>
    <dataValidation type="textLength" errorStyle="information" allowBlank="1" showInputMessage="1" showErrorMessage="1" error="XLBVal:8=P&amp;C Scheme Accumulated Depreciation_x000d__x000a_" sqref="B158">
      <formula1>0</formula1>
      <formula2>300</formula2>
    </dataValidation>
    <dataValidation type="textLength" errorStyle="information" allowBlank="1" showInputMessage="1" showErrorMessage="1" error="XLBVal:8=Provision for Loss on Inventory_x000d__x000a_" sqref="B149">
      <formula1>0</formula1>
      <formula2>300</formula2>
    </dataValidation>
    <dataValidation type="textLength" errorStyle="information" allowBlank="1" showInputMessage="1" showErrorMessage="1" error="XLBVal:6=6483724.51_x000d__x000a_" sqref="C140">
      <formula1>0</formula1>
      <formula2>300</formula2>
    </dataValidation>
    <dataValidation type="textLength" errorStyle="information" allowBlank="1" showInputMessage="1" showErrorMessage="1" error="XLBVal:2=0_x000d__x000a_" sqref="C126">
      <formula1>0</formula1>
      <formula2>300</formula2>
    </dataValidation>
    <dataValidation type="textLength" errorStyle="information" allowBlank="1" showInputMessage="1" showErrorMessage="1" error="XLBVal:2=0_x000d__x000a_" sqref="C117">
      <formula1>0</formula1>
      <formula2>300</formula2>
    </dataValidation>
    <dataValidation type="textLength" errorStyle="information" allowBlank="1" showInputMessage="1" showErrorMessage="1" error="XLBVal:8=Rounding Expense_x000d__x000a_" sqref="B109">
      <formula1>0</formula1>
      <formula2>300</formula2>
    </dataValidation>
    <dataValidation type="textLength" errorStyle="information" allowBlank="1" showInputMessage="1" showErrorMessage="1" error="XLBVal:8=Fleet Charges_x000d__x000a_" sqref="B101">
      <formula1>0</formula1>
      <formula2>300</formula2>
    </dataValidation>
    <dataValidation type="textLength" errorStyle="information" allowBlank="1" showInputMessage="1" showErrorMessage="1" error="XLBVal:6=348867.58_x000d__x000a_" sqref="C94">
      <formula1>0</formula1>
      <formula2>300</formula2>
    </dataValidation>
    <dataValidation type="textLength" errorStyle="information" allowBlank="1" showInputMessage="1" showErrorMessage="1" error="XLBVal:6=2204.05_x000d__x000a_" sqref="D87">
      <formula1>0</formula1>
      <formula2>300</formula2>
    </dataValidation>
    <dataValidation type="textLength" errorStyle="information" allowBlank="1" showInputMessage="1" showErrorMessage="1" error="XLBVal:6=5387.05_x000d__x000a_" sqref="D79">
      <formula1>0</formula1>
      <formula2>300</formula2>
    </dataValidation>
    <dataValidation type="textLength" errorStyle="information" allowBlank="1" showInputMessage="1" showErrorMessage="1" error="XLBVal:8=Catering_x000d__x000a_" sqref="B73">
      <formula1>0</formula1>
      <formula2>300</formula2>
    </dataValidation>
    <dataValidation type="textLength" errorStyle="information" allowBlank="1" showInputMessage="1" showErrorMessage="1" error="XLBVal:6=131366.21_x000d__x000a_" sqref="C66">
      <formula1>0</formula1>
      <formula2>300</formula2>
    </dataValidation>
    <dataValidation type="textLength" errorStyle="information" allowBlank="1" showInputMessage="1" showErrorMessage="1" error="XLBVal:6=57580.86_x000d__x000a_" sqref="C58">
      <formula1>0</formula1>
      <formula2>300</formula2>
    </dataValidation>
    <dataValidation type="textLength" errorStyle="information" allowBlank="1" showInputMessage="1" showErrorMessage="1" error="XLBVal:6=48785.8_x000d__x000a_" sqref="D51">
      <formula1>0</formula1>
      <formula2>300</formula2>
    </dataValidation>
    <dataValidation type="textLength" errorStyle="information" allowBlank="1" showInputMessage="1" showErrorMessage="1" error="XLBVal:8=Legal Fees_x000d__x000a_" sqref="B45">
      <formula1>0</formula1>
      <formula2>300</formula2>
    </dataValidation>
    <dataValidation type="textLength" errorStyle="information" allowBlank="1" showInputMessage="1" showErrorMessage="1" error="XLBVal:8=Aurora - Miscellaneous_x000d__x000a_" sqref="B37">
      <formula1>0</formula1>
      <formula2>300</formula2>
    </dataValidation>
    <dataValidation type="textLength" errorStyle="information" allowBlank="1" showInputMessage="1" showErrorMessage="1" error="XLBVal:6=6135243.5_x000d__x000a_" sqref="C30">
      <formula1>0</formula1>
      <formula2>300</formula2>
    </dataValidation>
    <dataValidation type="textLength" errorStyle="information" allowBlank="1" showInputMessage="1" showErrorMessage="1" error="XLBVal:6=-1103321.1_x000d__x000a_" sqref="D23">
      <formula1>0</formula1>
      <formula2>300</formula2>
    </dataValidation>
    <dataValidation type="textLength" errorStyle="information" allowBlank="1" showInputMessage="1" showErrorMessage="1" error="XLBVal:6=-3180575.38_x000d__x000a_" sqref="D15">
      <formula1>0</formula1>
      <formula2>300</formula2>
    </dataValidation>
    <dataValidation type="textLength" errorStyle="information" allowBlank="1" showInputMessage="1" showErrorMessage="1" error="XLBVal:8= Network Connection Fees_x000d__x000a_" sqref="B9">
      <formula1>0</formula1>
      <formula2>300</formula2>
    </dataValidation>
    <dataValidation type="textLength" errorStyle="information" allowBlank="1" showInputMessage="1" showErrorMessage="1" error="XLBVal:6=0_x000d__x000a_" sqref="C229">
      <formula1>0</formula1>
      <formula2>300</formula2>
    </dataValidation>
    <dataValidation type="textLength" errorStyle="information" allowBlank="1" showInputMessage="1" showErrorMessage="1" error="XLBVal:8=Payroll Deductions - Other_x000d__x000a_" sqref="B218">
      <formula1>0</formula1>
      <formula2>300</formula2>
    </dataValidation>
    <dataValidation type="textLength" errorStyle="information" allowBlank="1" showInputMessage="1" showErrorMessage="1" error="XLBVal:8=GST Input Accrual - Orders_x000d__x000a_" sqref="B209">
      <formula1>0</formula1>
      <formula2>300</formula2>
    </dataValidation>
    <dataValidation type="textLength" errorStyle="information" allowBlank="1" showInputMessage="1" showErrorMessage="1" error="XLBVal:6=0_x000d__x000a_" sqref="C200">
      <formula1>0</formula1>
      <formula2>300</formula2>
    </dataValidation>
    <dataValidation type="textLength" errorStyle="information" allowBlank="1" showInputMessage="1" showErrorMessage="1" error="XLBVal:6=0_x000d__x000a_" sqref="D189">
      <formula1>0</formula1>
      <formula2>300</formula2>
    </dataValidation>
    <dataValidation type="textLength" errorStyle="information" allowBlank="1" showInputMessage="1" showErrorMessage="1" error="XLBVal:6=0_x000d__x000a_" sqref="D180">
      <formula1>0</formula1>
      <formula2>300</formula2>
    </dataValidation>
    <dataValidation type="textLength" errorStyle="information" allowBlank="1" showInputMessage="1" showErrorMessage="1" error="XLBVal:6=0_x000d__x000a_" sqref="D171">
      <formula1>0</formula1>
      <formula2>300</formula2>
    </dataValidation>
    <dataValidation type="textLength" errorStyle="information" allowBlank="1" showInputMessage="1" showErrorMessage="1" error="XLBVal:8=Substation Assets_x000d__x000a_" sqref="B161">
      <formula1>0</formula1>
      <formula2>300</formula2>
    </dataValidation>
    <dataValidation type="textLength" errorStyle="information" allowBlank="1" showInputMessage="1" showErrorMessage="1" error="XLBVal:6=0_x000d__x000a_" sqref="C152">
      <formula1>0</formula1>
      <formula2>300</formula2>
    </dataValidation>
    <dataValidation type="textLength" errorStyle="information" allowBlank="1" showInputMessage="1" showErrorMessage="1" error="XLBVal:6=14927172.74_x000d__x000a_" sqref="C143">
      <formula1>0</formula1>
      <formula2>300</formula2>
    </dataValidation>
    <dataValidation type="textLength" errorStyle="information" allowBlank="1" showInputMessage="1" showErrorMessage="1" error="XLBVal:2=0_x000d__x000a_" sqref="D127">
      <formula1>0</formula1>
      <formula2>300</formula2>
    </dataValidation>
    <dataValidation type="textLength" errorStyle="information" allowBlank="1" showInputMessage="1" showErrorMessage="1" error="XLBVal:2=0_x000d__x000a_" sqref="D118">
      <formula1>0</formula1>
      <formula2>300</formula2>
    </dataValidation>
    <dataValidation type="textLength" errorStyle="information" allowBlank="1" showInputMessage="1" showErrorMessage="1" error="XLBVal:8=Loss on Inventory_x000d__x000a_" sqref="B110">
      <formula1>0</formula1>
      <formula2>300</formula2>
    </dataValidation>
    <dataValidation type="textLength" errorStyle="information" allowBlank="1" showInputMessage="1" showErrorMessage="1" error="XLBVal:6=-232424518.49_x000d__x000a_" sqref="C224">
      <formula1>0</formula1>
      <formula2>300</formula2>
    </dataValidation>
    <dataValidation type="textLength" errorStyle="information" allowBlank="1" showInputMessage="1" showErrorMessage="1" error="XLBVal:6=81614286.08_x000d__x000a_" sqref="C206">
      <formula1>0</formula1>
      <formula2>300</formula2>
    </dataValidation>
    <dataValidation type="textLength" errorStyle="information" allowBlank="1" showInputMessage="1" showErrorMessage="1" error="XLBVal:6=0_x000d__x000a_" sqref="D188">
      <formula1>0</formula1>
      <formula2>300</formula2>
    </dataValidation>
    <dataValidation type="textLength" errorStyle="information" allowBlank="1" showInputMessage="1" showErrorMessage="1" error="XLBVal:6=22774814.35_x000d__x000a_" sqref="C167">
      <formula1>0</formula1>
      <formula2>300</formula2>
    </dataValidation>
    <dataValidation type="textLength" errorStyle="information" allowBlank="1" showInputMessage="1" showErrorMessage="1" error="XLBVal:6=-287995.3_x000d__x000a_" sqref="D149">
      <formula1>0</formula1>
      <formula2>300</formula2>
    </dataValidation>
    <dataValidation type="textLength" errorStyle="information" allowBlank="1" showInputMessage="1" showErrorMessage="1" error="XLBVal:6=-221687.36_x000d__x000a_" sqref="C128">
      <formula1>0</formula1>
      <formula2>300</formula2>
    </dataValidation>
    <dataValidation type="textLength" errorStyle="information" allowBlank="1" showInputMessage="1" showErrorMessage="1" error="XLBVal:8=Employee Discount_x000d__x000a_" sqref="B108">
      <formula1>0</formula1>
      <formula2>300</formula2>
    </dataValidation>
    <dataValidation type="textLength" errorStyle="information" allowBlank="1" showInputMessage="1" showErrorMessage="1" error="XLBVal:6=16742.76_x000d__x000a_" sqref="D97">
      <formula1>0</formula1>
      <formula2>300</formula2>
    </dataValidation>
    <dataValidation type="textLength" errorStyle="information" allowBlank="1" showInputMessage="1" showErrorMessage="1" error="XLBVal:6=397884.21_x000d__x000a_" sqref="D88">
      <formula1>0</formula1>
      <formula2>300</formula2>
    </dataValidation>
    <dataValidation type="textLength" errorStyle="information" allowBlank="1" showInputMessage="1" showErrorMessage="1" error="XLBVal:8=IT hardware_x000d__x000a_" sqref="B78">
      <formula1>0</formula1>
      <formula2>300</formula2>
    </dataValidation>
    <dataValidation type="textLength" errorStyle="information" allowBlank="1" showInputMessage="1" showErrorMessage="1" error="XLBVal:6=311.25_x000d__x000a_" sqref="C69">
      <formula1>0</formula1>
      <formula2>300</formula2>
    </dataValidation>
    <dataValidation type="textLength" errorStyle="information" allowBlank="1" showInputMessage="1" showErrorMessage="1" error="XLBVal:6=36.36_x000d__x000a_" sqref="C60">
      <formula1>0</formula1>
      <formula2>300</formula2>
    </dataValidation>
    <dataValidation type="textLength" errorStyle="information" allowBlank="1" showInputMessage="1" showErrorMessage="1" error="XLBVal:6=37694.66_x000d__x000a_" sqref="D49">
      <formula1>0</formula1>
      <formula2>300</formula2>
    </dataValidation>
    <dataValidation type="textLength" errorStyle="information" allowBlank="1" showInputMessage="1" showErrorMessage="1" error="XLBVal:6=264108.35_x000d__x000a_" sqref="D40">
      <formula1>0</formula1>
      <formula2>300</formula2>
    </dataValidation>
    <dataValidation type="textLength" errorStyle="information" allowBlank="1" showInputMessage="1" showErrorMessage="1" error="XLBVal:8=Contract Labour_x000d__x000a_" sqref="B32">
      <formula1>0</formula1>
      <formula2>300</formula2>
    </dataValidation>
    <dataValidation type="textLength" errorStyle="information" allowBlank="1" showInputMessage="1" showErrorMessage="1" error="XLBVal:6=1043.56_x000d__x000a_" sqref="C21">
      <formula1>0</formula1>
      <formula2>300</formula2>
    </dataValidation>
    <dataValidation type="textLength" errorStyle="information" allowBlank="1" showInputMessage="1" showErrorMessage="1" error="XLBVal:6=-3117073.36_x000d__x000a_" sqref="C12">
      <formula1>0</formula1>
      <formula2>300</formula2>
    </dataValidation>
    <dataValidation type="textLength" errorStyle="information" allowBlank="1" showInputMessage="1" showErrorMessage="1" error="XLBVal:6=-185538891.31_x000d__x000a_" sqref="C3">
      <formula1>0</formula1>
      <formula2>300</formula2>
    </dataValidation>
    <dataValidation type="textLength" errorStyle="information" allowBlank="1" showInputMessage="1" showErrorMessage="1" error="XLBVal:6=0_x000d__x000a_" sqref="D204">
      <formula1>0</formula1>
      <formula2>300</formula2>
    </dataValidation>
    <dataValidation type="textLength" errorStyle="information" allowBlank="1" showInputMessage="1" showErrorMessage="1" error="XLBVal:6=49135890.41_x000d__x000a_" sqref="D165">
      <formula1>0</formula1>
      <formula2>300</formula2>
    </dataValidation>
    <dataValidation type="textLength" errorStyle="information" allowBlank="1" showInputMessage="1" showErrorMessage="1" error="XLBVal:2=0_x000d__x000a_" sqref="D126">
      <formula1>0</formula1>
      <formula2>300</formula2>
    </dataValidation>
    <dataValidation type="textLength" errorStyle="information" allowBlank="1" showInputMessage="1" showErrorMessage="1" error="XLBVal:6=322673.55_x000d__x000a_" sqref="C93">
      <formula1>0</formula1>
      <formula2>300</formula2>
    </dataValidation>
    <dataValidation type="textLength" errorStyle="information" allowBlank="1" showInputMessage="1" showErrorMessage="1" error="XLBVal:8=IT software &amp; licence fees_x000d__x000a_" sqref="B79">
      <formula1>0</formula1>
      <formula2>300</formula2>
    </dataValidation>
    <dataValidation type="textLength" errorStyle="information" allowBlank="1" showInputMessage="1" showErrorMessage="1" error="XLBVal:8=Safety - clothing, equipment &amp; first aid_x000d__x000a_" sqref="B63">
      <formula1>0</formula1>
      <formula2>300</formula2>
    </dataValidation>
    <dataValidation type="textLength" errorStyle="information" allowBlank="1" showInputMessage="1" showErrorMessage="1" error="XLBVal:6=191347.51_x000d__x000a_" sqref="D48">
      <formula1>0</formula1>
      <formula2>300</formula2>
    </dataValidation>
    <dataValidation type="textLength" errorStyle="information" allowBlank="1" showInputMessage="1" showErrorMessage="1" error="XLBVal:6=191720.81_x000d__x000a_" sqref="D32">
      <formula1>0</formula1>
      <formula2>300</formula2>
    </dataValidation>
    <dataValidation type="textLength" errorStyle="information" allowBlank="1" showInputMessage="1" showErrorMessage="1" error="XLBVal:2=0_x000d__x000a_" sqref="C20">
      <formula1>0</formula1>
      <formula2>300</formula2>
    </dataValidation>
    <dataValidation type="textLength" errorStyle="information" allowBlank="1" showInputMessage="1" showErrorMessage="1" error="XLBVal:8=Customer Contribution_x000d__x000a_" sqref="B6">
      <formula1>0</formula1>
      <formula2>300</formula2>
    </dataValidation>
    <dataValidation type="textLength" errorStyle="information" allowBlank="1" showInputMessage="1" showErrorMessage="1" error="XLBVal:6=0_x000d__x000a_" sqref="D217">
      <formula1>0</formula1>
      <formula2>300</formula2>
    </dataValidation>
    <dataValidation type="textLength" errorStyle="information" allowBlank="1" showInputMessage="1" showErrorMessage="1" error="XLBVal:6=0_x000d__x000a_" sqref="C203">
      <formula1>0</formula1>
      <formula2>300</formula2>
    </dataValidation>
    <dataValidation type="textLength" errorStyle="information" allowBlank="1" showInputMessage="1" showErrorMessage="1" error="XLBVal:8=Accrued Interest Payable_x000d__x000a_" sqref="B189">
      <formula1>0</formula1>
      <formula2>300</formula2>
    </dataValidation>
    <dataValidation type="textLength" errorStyle="information" allowBlank="1" showInputMessage="1" showErrorMessage="1" error="XLBVal:8=Office Equipment/Tools_x000d__x000a_" sqref="B175">
      <formula1>0</formula1>
      <formula2>300</formula2>
    </dataValidation>
    <dataValidation type="textLength" errorStyle="information" allowBlank="1" showInputMessage="1" showErrorMessage="1" error="XLBVal:6=-47441.97_x000d__x000a_" sqref="D160">
      <formula1>0</formula1>
      <formula2>300</formula2>
    </dataValidation>
    <dataValidation type="textLength" errorStyle="information" allowBlank="1" showInputMessage="1" showErrorMessage="1" error="XLBVal:6=0_x000d__x000a_" sqref="C146">
      <formula1>0</formula1>
      <formula2>300</formula2>
    </dataValidation>
    <dataValidation type="textLength" errorStyle="information" allowBlank="1" showInputMessage="1" showErrorMessage="1" error="XLBVal:8=Discount / Premium W/O_x000d__x000a_" sqref="B129">
      <formula1>0</formula1>
      <formula2>300</formula2>
    </dataValidation>
    <dataValidation type="textLength" errorStyle="information" allowBlank="1" showInputMessage="1" showErrorMessage="1" error="XLBVal:6=6652721.55_x000d__x000a_" sqref="D114">
      <formula1>0</formula1>
      <formula2>300</formula2>
    </dataValidation>
    <dataValidation type="textLength" errorStyle="information" allowBlank="1" showInputMessage="1" showErrorMessage="1" error="XLBVal:6=1690285.71_x000d__x000a_" sqref="C103">
      <formula1>0</formula1>
      <formula2>300</formula2>
    </dataValidation>
    <dataValidation type="textLength" errorStyle="information" allowBlank="1" showInputMessage="1" showErrorMessage="1" error="XLBVal:6=118077.18_x000d__x000a_" sqref="C96">
      <formula1>0</formula1>
      <formula2>300</formula2>
    </dataValidation>
    <dataValidation type="textLength" errorStyle="information" allowBlank="1" showInputMessage="1" showErrorMessage="1" error="XLBVal:6=10508.46_x000d__x000a_" sqref="C89">
      <formula1>0</formula1>
      <formula2>300</formula2>
    </dataValidation>
    <dataValidation type="textLength" errorStyle="information" allowBlank="1" showInputMessage="1" showErrorMessage="1" error="XLBVal:8=Rent &amp; hire - short term_x000d__x000a_" sqref="B82">
      <formula1>0</formula1>
      <formula2>300</formula2>
    </dataValidation>
    <dataValidation type="textLength" errorStyle="information" allowBlank="1" showInputMessage="1" showErrorMessage="1" error="XLBVal:8=Donations and Sponsorship_x000d__x000a_" sqref="B75">
      <formula1>0</formula1>
      <formula2>300</formula2>
    </dataValidation>
    <dataValidation type="textLength" errorStyle="information" allowBlank="1" showInputMessage="1" showErrorMessage="1" error="XLBVal:8=Employee incentives/prizes/awards_x000d__x000a_" sqref="B68">
      <formula1>0</formula1>
      <formula2>300</formula2>
    </dataValidation>
    <dataValidation type="textLength" errorStyle="information" allowBlank="1" showInputMessage="1" showErrorMessage="1" error="XLBVal:6=0_x000d__x000a_" sqref="D60">
      <formula1>0</formula1>
      <formula2>300</formula2>
    </dataValidation>
    <dataValidation type="textLength" errorStyle="information" allowBlank="1" showInputMessage="1" showErrorMessage="1" error="XLBVal:6=11247.23_x000d__x000a_" sqref="D53">
      <formula1>0</formula1>
      <formula2>300</formula2>
    </dataValidation>
    <dataValidation type="textLength" errorStyle="information" allowBlank="1" showInputMessage="1" showErrorMessage="1" error="XLBVal:6=15714.95_x000d__x000a_" sqref="D46">
      <formula1>0</formula1>
      <formula2>300</formula2>
    </dataValidation>
    <dataValidation type="textLength" errorStyle="information" allowBlank="1" showInputMessage="1" showErrorMessage="1" error="XLBVal:6=104040.44_x000d__x000a_" sqref="C39">
      <formula1>0</formula1>
      <formula2>300</formula2>
    </dataValidation>
    <dataValidation type="textLength" errorStyle="information" allowBlank="1" showInputMessage="1" showErrorMessage="1" error="XLBVal:6=382859.83_x000d__x000a_" sqref="C32">
      <formula1>0</formula1>
      <formula2>300</formula2>
    </dataValidation>
    <dataValidation type="textLength" errorStyle="information" allowBlank="1" showInputMessage="1" showErrorMessage="1" error="XLBVal:6=-389279.63_x000d__x000a_" sqref="C25">
      <formula1>0</formula1>
      <formula2>300</formula2>
    </dataValidation>
    <dataValidation type="textLength" errorStyle="information" allowBlank="1" showInputMessage="1" showErrorMessage="1" error="XLBVal:8=Interest Income - Non regulated_x000d__x000a_" sqref="B18">
      <formula1>0</formula1>
      <formula2>300</formula2>
    </dataValidation>
    <dataValidation type="textLength" errorStyle="information" allowBlank="1" showInputMessage="1" showErrorMessage="1" error="XLBVal:8=Customer Contribution_x000d__x000a_" sqref="B11">
      <formula1>0</formula1>
      <formula2>300</formula2>
    </dataValidation>
    <dataValidation type="textLength" errorStyle="information" allowBlank="1" showInputMessage="1" showErrorMessage="1" error="XLBVal:8=AEMO Residues_x000d__x000a_" sqref="B4">
      <formula1>0</formula1>
      <formula2>300</formula2>
    </dataValidation>
    <dataValidation type="textLength" errorStyle="information" allowBlank="1" showInputMessage="1" showErrorMessage="1" error="XLBVal:6=0_x000d__x000a_" sqref="D215">
      <formula1>0</formula1>
      <formula2>300</formula2>
    </dataValidation>
    <dataValidation type="textLength" errorStyle="information" allowBlank="1" showInputMessage="1" showErrorMessage="1" error="XLBVal:6=0_x000d__x000a_" sqref="D201">
      <formula1>0</formula1>
      <formula2>300</formula2>
    </dataValidation>
    <dataValidation type="textLength" errorStyle="information" allowBlank="1" showInputMessage="1" showErrorMessage="1" error="XLBVal:6=0_x000d__x000a_" sqref="C187">
      <formula1>0</formula1>
      <formula2>300</formula2>
    </dataValidation>
    <dataValidation type="textLength" errorStyle="information" allowBlank="1" showInputMessage="1" showErrorMessage="1" error="XLBVal:6=19125078.22_x000d__x000a_" sqref="D230">
      <formula1>0</formula1>
      <formula2>300</formula2>
    </dataValidation>
    <dataValidation type="textLength" errorStyle="information" allowBlank="1" showInputMessage="1" showErrorMessage="1" error="XLBVal:6=0_x000d__x000a_" sqref="D214">
      <formula1>0</formula1>
      <formula2>300</formula2>
    </dataValidation>
    <dataValidation type="textLength" errorStyle="information" allowBlank="1" showInputMessage="1" showErrorMessage="1" error="XLBVal:8=Provision for Workers Compensation_x000d__x000a_" sqref="B200">
      <formula1>0</formula1>
      <formula2>300</formula2>
    </dataValidation>
    <dataValidation type="textLength" errorStyle="information" allowBlank="1" showInputMessage="1" showErrorMessage="1" error="XLBVal:6=-3758171.15_x000d__x000a_" sqref="D186">
      <formula1>0</formula1>
      <formula2>300</formula2>
    </dataValidation>
    <dataValidation type="textLength" errorStyle="information" allowBlank="1" showInputMessage="1" showErrorMessage="1" error="XLBVal:8=Accumulated Depreciation Minor Assets_x000d__x000a_" sqref="B172">
      <formula1>0</formula1>
      <formula2>300</formula2>
    </dataValidation>
    <dataValidation type="textLength" errorStyle="information" allowBlank="1" showInputMessage="1" showErrorMessage="1" error="XLBVal:6=254862390.93_x000d__x000a_" sqref="C157">
      <formula1>0</formula1>
      <formula2>300</formula2>
    </dataValidation>
    <dataValidation type="textLength" errorStyle="information" allowBlank="1" showInputMessage="1" showErrorMessage="1" error="XLBVal:8=Inventory_x000d__x000a_" sqref="B144">
      <formula1>0</formula1>
      <formula2>300</formula2>
    </dataValidation>
    <dataValidation type="textLength" errorStyle="information" allowBlank="1" showInputMessage="1" showErrorMessage="1" error="XLBVal:2=0_x000d__x000a_" sqref="D124">
      <formula1>0</formula1>
      <formula2>300</formula2>
    </dataValidation>
    <dataValidation type="textLength" errorStyle="information" allowBlank="1" showInputMessage="1" showErrorMessage="1" error="XLBVal:6=21059069.84_x000d__x000a_" sqref="C230">
      <formula1>0</formula1>
      <formula2>300</formula2>
    </dataValidation>
    <dataValidation type="textLength" errorStyle="information" allowBlank="1" showInputMessage="1" showErrorMessage="1" error="XLBVal:6=0_x000d__x000a_" sqref="C211">
      <formula1>0</formula1>
      <formula2>300</formula2>
    </dataValidation>
    <dataValidation type="textLength" errorStyle="information" allowBlank="1" showInputMessage="1" showErrorMessage="1" error="XLBVal:6=-27884823.45_x000d__x000a_" sqref="D191">
      <formula1>0</formula1>
      <formula2>300</formula2>
    </dataValidation>
    <dataValidation type="textLength" errorStyle="information" allowBlank="1" showInputMessage="1" showErrorMessage="1" error="XLBVal:6=0_x000d__x000a_" sqref="C172">
      <formula1>0</formula1>
      <formula2>300</formula2>
    </dataValidation>
    <dataValidation type="textLength" errorStyle="information" allowBlank="1" showInputMessage="1" showErrorMessage="1" error="XLBVal:6=-22070051.74_x000d__x000a_" sqref="C154">
      <formula1>0</formula1>
      <formula2>300</formula2>
    </dataValidation>
    <dataValidation type="textLength" errorStyle="information" allowBlank="1" showInputMessage="1" showErrorMessage="1" error="XLBVal:8=Petty Cash Float_x000d__x000a_" sqref="B135">
      <formula1>0</formula1>
      <formula2>300</formula2>
    </dataValidation>
    <dataValidation type="textLength" errorStyle="information" allowBlank="1" showInputMessage="1" showErrorMessage="1" error="XLBVal:8=Penalties &amp; Fines_x000d__x000a_" sqref="B112">
      <formula1>0</formula1>
      <formula2>300</formula2>
    </dataValidation>
    <dataValidation type="textLength" errorStyle="information" allowBlank="1" showInputMessage="1" showErrorMessage="1" error="XLBVal:6=7138.71_x000d__x000a_" sqref="C98">
      <formula1>0</formula1>
      <formula2>300</formula2>
    </dataValidation>
    <dataValidation type="textLength" errorStyle="information" allowBlank="1" showInputMessage="1" showErrorMessage="1" error="XLBVal:6=11850_x000d__x000a_" sqref="D83">
      <formula1>0</formula1>
      <formula2>300</formula2>
    </dataValidation>
    <dataValidation type="textLength" errorStyle="information" allowBlank="1" showInputMessage="1" showErrorMessage="1" error="XLBVal:8=Recruitment costs_x000d__x000a_" sqref="B69">
      <formula1>0</formula1>
      <formula2>300</formula2>
    </dataValidation>
    <dataValidation type="textLength" errorStyle="information" allowBlank="1" showInputMessage="1" showErrorMessage="1" error="XLBVal:6=54637.03_x000d__x000a_" sqref="D55">
      <formula1>0</formula1>
      <formula2>300</formula2>
    </dataValidation>
    <dataValidation type="textLength" errorStyle="information" allowBlank="1" showInputMessage="1" showErrorMessage="1" error="XLBVal:8=Hydro - Miscellaneous_x000d__x000a_" sqref="B41">
      <formula1>0</formula1>
      <formula2>300</formula2>
    </dataValidation>
    <dataValidation type="textLength" errorStyle="information" allowBlank="1" showInputMessage="1" showErrorMessage="1" error="XLBVal:6=18197863.01_x000d__x000a_" sqref="C26">
      <formula1>0</formula1>
      <formula2>300</formula2>
    </dataValidation>
    <dataValidation type="textLength" errorStyle="information" allowBlank="1" showInputMessage="1" showErrorMessage="1" error="XLBVal:8=CANS 2 - Other services_x000d__x000a_" sqref="B13">
      <formula1>0</formula1>
      <formula2>300</formula2>
    </dataValidation>
    <dataValidation type="textLength" errorStyle="information" allowBlank="1" showInputMessage="1" showErrorMessage="1" error="XLBVal:6=-203806.39_x000d__x000a_" sqref="C223">
      <formula1>0</formula1>
      <formula2>300</formula2>
    </dataValidation>
    <dataValidation type="textLength" errorStyle="information" allowBlank="1" showInputMessage="1" showErrorMessage="1" error="XLBVal:6=0_x000d__x000a_" sqref="D203">
      <formula1>0</formula1>
      <formula2>300</formula2>
    </dataValidation>
    <dataValidation type="textLength" errorStyle="information" allowBlank="1" showInputMessage="1" showErrorMessage="1" error="XLBVal:8=Accrued Creditors_x000d__x000a_" sqref="B186">
      <formula1>0</formula1>
      <formula2>300</formula2>
    </dataValidation>
    <dataValidation type="textLength" errorStyle="information" allowBlank="1" showInputMessage="1" showErrorMessage="1" error="XLBVal:6=-19074385.95_x000d__x000a_" sqref="C166">
      <formula1>0</formula1>
      <formula2>300</formula2>
    </dataValidation>
    <dataValidation type="textLength" errorStyle="information" allowBlank="1" showInputMessage="1" showErrorMessage="1" error="XLBVal:8=Inventory - Bridgewater_x000d__x000a_" sqref="B147">
      <formula1>0</formula1>
      <formula2>300</formula2>
    </dataValidation>
    <dataValidation type="textLength" errorStyle="information" allowBlank="1" showInputMessage="1" showErrorMessage="1" error="XLBVal:8=Interest Expense - Long Term_x000d__x000a_" sqref="B124">
      <formula1>0</formula1>
      <formula2>300</formula2>
    </dataValidation>
    <dataValidation type="textLength" errorStyle="information" allowBlank="1" showInputMessage="1" showErrorMessage="1" error="XLBVal:8=Government duties, fees and charges_x000d__x000a_" sqref="B106">
      <formula1>0</formula1>
      <formula2>300</formula2>
    </dataValidation>
    <dataValidation type="textLength" errorStyle="information" allowBlank="1" showInputMessage="1" showErrorMessage="1" error="XLBVal:6=0_x000d__x000a_" sqref="D195">
      <formula1>0</formula1>
      <formula2>300</formula2>
    </dataValidation>
    <dataValidation type="textLength" errorStyle="information" allowBlank="1" showInputMessage="1" showErrorMessage="1" error="XLBVal:2=0_x000d__x000a_" sqref="C160">
      <formula1>0</formula1>
      <formula2>300</formula2>
    </dataValidation>
    <dataValidation type="textLength" errorStyle="information" allowBlank="1" showInputMessage="1" showErrorMessage="1" error="XLBVal:2=0_x000d__x000a_" sqref="D117">
      <formula1>0</formula1>
      <formula2>300</formula2>
    </dataValidation>
    <dataValidation type="textLength" errorStyle="information" allowBlank="1" showInputMessage="1" showErrorMessage="1" error="XLBVal:6=226168.74_x000d__x000a_" sqref="C92">
      <formula1>0</formula1>
      <formula2>300</formula2>
    </dataValidation>
    <dataValidation type="textLength" errorStyle="information" allowBlank="1" showInputMessage="1" showErrorMessage="1" error="XLBVal:6=164816.06_x000d__x000a_" sqref="D74">
      <formula1>0</formula1>
      <formula2>300</formula2>
    </dataValidation>
    <dataValidation type="textLength" errorStyle="information" allowBlank="1" showInputMessage="1" showErrorMessage="1" error="XLBVal:8=Course Fees_x000d__x000a_" sqref="B55">
      <formula1>0</formula1>
      <formula2>300</formula2>
    </dataValidation>
    <dataValidation type="textLength" errorStyle="information" allowBlank="1" showInputMessage="1" showErrorMessage="1" error="XLBVal:2=0_x000d__x000a_" sqref="C35">
      <formula1>0</formula1>
      <formula2>300</formula2>
    </dataValidation>
    <dataValidation type="textLength" errorStyle="information" allowBlank="1" showInputMessage="1" showErrorMessage="1" error="XLBVal:6=-1574.18_x000d__x000a_" sqref="D17">
      <formula1>0</formula1>
      <formula2>300</formula2>
    </dataValidation>
    <dataValidation type="textLength" errorStyle="information" allowBlank="1" showInputMessage="1" showErrorMessage="1" error="XLBVal:8=Contributed Equity_x000d__x000a_" sqref="B226">
      <formula1>0</formula1>
      <formula2>300</formula2>
    </dataValidation>
    <dataValidation type="textLength" errorStyle="information" allowBlank="1" showInputMessage="1" showErrorMessage="1" error="XLBVal:6=0_x000d__x000a_" sqref="C144">
      <formula1>0</formula1>
      <formula2>300</formula2>
    </dataValidation>
    <dataValidation type="textLength" errorStyle="information" allowBlank="1" showInputMessage="1" showErrorMessage="1" error="XLBVal:8=Miscellaneous Services_x000d__x000a_" sqref="B86">
      <formula1>0</formula1>
      <formula2>300</formula2>
    </dataValidation>
    <dataValidation type="textLength" errorStyle="information" allowBlank="1" showInputMessage="1" showErrorMessage="1" error="XLBVal:6=6581.46_x000d__x000a_" sqref="D57">
      <formula1>0</formula1>
      <formula2>300</formula2>
    </dataValidation>
    <dataValidation type="textLength" errorStyle="information" allowBlank="1" showInputMessage="1" showErrorMessage="1" error="XLBVal:6=-23442.87_x000d__x000a_" sqref="D25">
      <formula1>0</formula1>
      <formula2>300</formula2>
    </dataValidation>
    <dataValidation type="textLength" errorStyle="information" allowBlank="1" showInputMessage="1" showErrorMessage="1" error="XLBVal:6=0_x000d__x000a_" sqref="D224">
      <formula1>0</formula1>
      <formula2>300</formula2>
    </dataValidation>
    <dataValidation type="textLength" errorStyle="information" allowBlank="1" showInputMessage="1" showErrorMessage="1" error="XLBVal:6=-479265.09_x000d__x000a_" sqref="C196">
      <formula1>0</formula1>
      <formula2>300</formula2>
    </dataValidation>
    <dataValidation type="textLength" errorStyle="information" allowBlank="1" showInputMessage="1" showErrorMessage="1" error="XLBVal:6=23519612.57_x000d__x000a_" sqref="D167">
      <formula1>0</formula1>
      <formula2>300</formula2>
    </dataValidation>
    <dataValidation type="textLength" errorStyle="information" allowBlank="1" showInputMessage="1" showErrorMessage="1" error="XLBVal:6=0_x000d__x000a_" sqref="C139">
      <formula1>0</formula1>
      <formula2>300</formula2>
    </dataValidation>
    <dataValidation type="textLength" errorStyle="information" allowBlank="1" showInputMessage="1" showErrorMessage="1" error="XLBVal:2=0_x000d__x000a_" sqref="C108">
      <formula1>0</formula1>
      <formula2>300</formula2>
    </dataValidation>
    <dataValidation type="textLength" errorStyle="information" allowBlank="1" showInputMessage="1" showErrorMessage="1" error="XLBVal:6=-0.33_x000d__x000a_" sqref="D92">
      <formula1>0</formula1>
      <formula2>300</formula2>
    </dataValidation>
    <dataValidation type="textLength" errorStyle="information" allowBlank="1" showInputMessage="1" showErrorMessage="1" error="XLBVal:6=822.84_x000d__x000a_" sqref="D78">
      <formula1>0</formula1>
      <formula2>300</formula2>
    </dataValidation>
    <dataValidation type="textLength" errorStyle="information" allowBlank="1" showInputMessage="1" showErrorMessage="1" error="XLBVal:6=17326.65_x000d__x000a_" sqref="C64">
      <formula1>0</formula1>
      <formula2>300</formula2>
    </dataValidation>
    <dataValidation type="textLength" errorStyle="information" allowBlank="1" showInputMessage="1" showErrorMessage="1" error="XLBVal:8=Materials_x000d__x000a_" sqref="B50">
      <formula1>0</formula1>
      <formula2>300</formula2>
    </dataValidation>
    <dataValidation type="textLength" errorStyle="information" allowBlank="1" showInputMessage="1" showErrorMessage="1" error="XLBVal:8=T/A 4-8 Contract Management_x000d__x000a_" sqref="B36">
      <formula1>0</formula1>
      <formula2>300</formula2>
    </dataValidation>
    <dataValidation type="textLength" errorStyle="information" allowBlank="1" showInputMessage="1" showErrorMessage="1" error="XLBVal:2=0_x000d__x000a_" sqref="D21">
      <formula1>0</formula1>
      <formula2>300</formula2>
    </dataValidation>
    <dataValidation type="textLength" errorStyle="information" allowBlank="1" showInputMessage="1" showErrorMessage="1" error="XLBVal:6=-25183.73_x000d__x000a_" sqref="C7">
      <formula1>0</formula1>
      <formula2>300</formula2>
    </dataValidation>
    <dataValidation type="textLength" errorStyle="information" allowBlank="1" showInputMessage="1" showErrorMessage="1" error="XLBVal:6=45770542.29_x000d__x000a_" sqref="D208">
      <formula1>0</formula1>
      <formula2>300</formula2>
    </dataValidation>
    <dataValidation type="textLength" errorStyle="information" allowBlank="1" showInputMessage="1" showErrorMessage="1" error="XLBVal:6=0_x000d__x000a_" sqref="C180">
      <formula1>0</formula1>
      <formula2>300</formula2>
    </dataValidation>
    <dataValidation type="textLength" errorStyle="information" allowBlank="1" showInputMessage="1" showErrorMessage="1" error="XLBVal:8=Easement/Acquisition of Routes_x000d__x000a_" sqref="B159">
      <formula1>0</formula1>
      <formula2>300</formula2>
    </dataValidation>
    <dataValidation type="textLength" errorStyle="information" allowBlank="1" showInputMessage="1" showErrorMessage="1" error="XLBVal:8=Accrued Receivables - Other_x000d__x000a_" sqref="B141">
      <formula1>0</formula1>
      <formula2>300</formula2>
    </dataValidation>
    <dataValidation type="textLength" errorStyle="information" allowBlank="1" showInputMessage="1" showErrorMessage="1" error="XLBVal:8=Regulatory Costs Adjustments_x000d__x000a_" sqref="B120">
      <formula1>0</formula1>
      <formula2>300</formula2>
    </dataValidation>
    <dataValidation type="textLength" errorStyle="information" allowBlank="1" showInputMessage="1" showErrorMessage="1" error="XLBVal:6=0_x000d__x000a_" sqref="D102">
      <formula1>0</formula1>
      <formula2>300</formula2>
    </dataValidation>
    <dataValidation type="textLength" errorStyle="information" allowBlank="1" showInputMessage="1" showErrorMessage="1" error="XLBVal:6=1014.79_x000d__x000a_" sqref="D93">
      <formula1>0</formula1>
      <formula2>300</formula2>
    </dataValidation>
    <dataValidation type="textLength" errorStyle="information" allowBlank="1" showInputMessage="1" showErrorMessage="1" error="XLBVal:6=5374.83_x000d__x000a_" sqref="D84">
      <formula1>0</formula1>
      <formula2>300</formula2>
    </dataValidation>
    <dataValidation type="textLength" errorStyle="information" allowBlank="1" showInputMessage="1" showErrorMessage="1" error="XLBVal:6=400.35_x000d__x000a_" sqref="C72">
      <formula1>0</formula1>
      <formula2>300</formula2>
    </dataValidation>
    <dataValidation type="textLength" errorStyle="information" allowBlank="1" showInputMessage="1" showErrorMessage="1" error="XLBVal:6=31188.64_x000d__x000a_" sqref="C63">
      <formula1>0</formula1>
      <formula2>300</formula2>
    </dataValidation>
    <dataValidation type="textLength" errorStyle="information" allowBlank="1" showInputMessage="1" showErrorMessage="1" error="XLBVal:6=1615.69_x000d__x000a_" sqref="D54">
      <formula1>0</formula1>
      <formula2>300</formula2>
    </dataValidation>
    <dataValidation type="textLength" errorStyle="information" allowBlank="1" showInputMessage="1" showErrorMessage="1" error="XLBVal:8=External Services - Non Contractual_x000d__x000a_" sqref="B44">
      <formula1>0</formula1>
      <formula2>300</formula2>
    </dataValidation>
    <dataValidation type="textLength" errorStyle="information" allowBlank="1" showInputMessage="1" showErrorMessage="1" error="XLBVal:8=T/A 4-7 Warehousing_x000d__x000a_" sqref="B35">
      <formula1>0</formula1>
      <formula2>300</formula2>
    </dataValidation>
    <dataValidation type="textLength" errorStyle="information" allowBlank="1" showInputMessage="1" showErrorMessage="1" error="XLBVal:8=Salaries &amp; Wages_x000d__x000a_" sqref="B26">
      <formula1>0</formula1>
      <formula2>300</formula2>
    </dataValidation>
    <dataValidation type="textLength" errorStyle="information" allowBlank="1" showInputMessage="1" showErrorMessage="1" error="XLBVal:6=-582687.94_x000d__x000a_" sqref="D13">
      <formula1>0</formula1>
      <formula2>300</formula2>
    </dataValidation>
    <dataValidation type="textLength" errorStyle="information" allowBlank="1" showInputMessage="1" showErrorMessage="1" error="XLBVal:6=-18501764.06_x000d__x000a_" sqref="D4">
      <formula1>0</formula1>
      <formula2>300</formula2>
    </dataValidation>
    <dataValidation type="textLength" errorStyle="information" allowBlank="1" showInputMessage="1" showErrorMessage="1" error="XLBVal:6=45770542.29_x000d__x000a_" sqref="C208">
      <formula1>0</formula1>
      <formula2>300</formula2>
    </dataValidation>
    <dataValidation type="textLength" errorStyle="information" allowBlank="1" showInputMessage="1" showErrorMessage="1" error="XLBVal:8=Buildings Non Substation_x000d__x000a_" sqref="B169">
      <formula1>0</formula1>
      <formula2>300</formula2>
    </dataValidation>
    <dataValidation type="textLength" errorStyle="information" allowBlank="1" showInputMessage="1" showErrorMessage="1" error="XLBVal:2=0_x000d__x000a_" sqref="C130">
      <formula1>0</formula1>
      <formula2>300</formula2>
    </dataValidation>
    <dataValidation type="textLength" errorStyle="information" allowBlank="1" showInputMessage="1" showErrorMessage="1" error="XLBVal:8=Bank &amp; Treasury Management charges_x000d__x000a_" sqref="B102">
      <formula1>0</formula1>
      <formula2>300</formula2>
    </dataValidation>
    <dataValidation type="textLength" errorStyle="information" allowBlank="1" showInputMessage="1" showErrorMessage="1" error="XLBVal:6=9876.68_x000d__x000a_" sqref="D80">
      <formula1>0</formula1>
      <formula2>300</formula2>
    </dataValidation>
    <dataValidation type="textLength" errorStyle="information" allowBlank="1" showInputMessage="1" showErrorMessage="1" error="XLBVal:6=792.5_x000d__x000a_" sqref="D64">
      <formula1>0</formula1>
      <formula2>300</formula2>
    </dataValidation>
    <dataValidation type="textLength" errorStyle="information" allowBlank="1" showInputMessage="1" showErrorMessage="1" error="XLBVal:8=ITOMS Fee_x000d__x000a_" sqref="B47">
      <formula1>0</formula1>
      <formula2>300</formula2>
    </dataValidation>
    <dataValidation type="textLength" errorStyle="information" allowBlank="1" showInputMessage="1" showErrorMessage="1" error="XLBVal:6=267922.92_x000d__x000a_" sqref="C27">
      <formula1>0</formula1>
      <formula2>300</formula2>
    </dataValidation>
    <dataValidation type="textLength" errorStyle="information" allowBlank="1" showInputMessage="1" showErrorMessage="1" error="XLBVal:6=-16892.16_x000d__x000a_" sqref="D9">
      <formula1>0</formula1>
      <formula2>300</formula2>
    </dataValidation>
    <dataValidation type="textLength" errorStyle="information" allowBlank="1" showInputMessage="1" showErrorMessage="1" error="XLBVal:6=0_x000d__x000a_" sqref="C209">
      <formula1>0</formula1>
      <formula2>300</formula2>
    </dataValidation>
    <dataValidation type="textLength" errorStyle="information" allowBlank="1" showInputMessage="1" showErrorMessage="1" error="XLBVal:8=Prepayments - Insurance_x000d__x000a_" sqref="B152">
      <formula1>0</formula1>
      <formula2>300</formula2>
    </dataValidation>
    <dataValidation type="textLength" errorStyle="information" allowBlank="1" showInputMessage="1" showErrorMessage="1" error="XLBVal:6=0_x000d__x000a_" sqref="C204">
      <formula1>0</formula1>
      <formula2>300</formula2>
    </dataValidation>
    <dataValidation type="textLength" errorStyle="information" allowBlank="1" showInputMessage="1" showErrorMessage="1" error="XLBVal:6=-16771648.79_x000d__x000a_" sqref="C124">
      <formula1>0</formula1>
      <formula2>300</formula2>
    </dataValidation>
    <dataValidation type="textLength" errorStyle="information" allowBlank="1" showInputMessage="1" showErrorMessage="1" error="XLBVal:6=10253.07_x000d__x000a_" sqref="D63">
      <formula1>0</formula1>
      <formula2>300</formula2>
    </dataValidation>
    <dataValidation type="textLength" errorStyle="information" allowBlank="1" showInputMessage="1" showErrorMessage="1" error="XLBVal:6=-45634.43_x000d__x000a_" sqref="D7">
      <formula1>0</formula1>
      <formula2>300</formula2>
    </dataValidation>
    <dataValidation type="textLength" errorStyle="information" allowBlank="1" showInputMessage="1" showErrorMessage="1" error="XLBVal:6=74150791.49_x000d__x000a_" sqref="C159">
      <formula1>0</formula1>
      <formula2>300</formula2>
    </dataValidation>
    <dataValidation type="textLength" errorStyle="information" allowBlank="1" showInputMessage="1" showErrorMessage="1" error="XLBVal:6=0_x000d__x000a_" sqref="D220">
      <formula1>0</formula1>
      <formula2>300</formula2>
    </dataValidation>
    <dataValidation type="textLength" errorStyle="information" allowBlank="1" showInputMessage="1" showErrorMessage="1" error="XLBVal:6=631.57_x000d__x000a_" sqref="C67">
      <formula1>0</formula1>
      <formula2>300</formula2>
    </dataValidation>
    <dataValidation type="textLength" errorStyle="information" allowBlank="1" showInputMessage="1" showErrorMessage="1" error="XLBVal:6=0_x000d__x000a_" sqref="D197">
      <formula1>0</formula1>
      <formula2>300</formula2>
    </dataValidation>
    <dataValidation type="textLength" errorStyle="information" allowBlank="1" showInputMessage="1" showErrorMessage="1" error="XLBVal:6=20000_x000d__x000a_" sqref="C75">
      <formula1>0</formula1>
      <formula2>300</formula2>
    </dataValidation>
    <dataValidation type="textLength" errorStyle="information" allowBlank="1" showInputMessage="1" showErrorMessage="1" error="XLBVal:6=-280895.43_x000d__x000a_" sqref="D185">
      <formula1>0</formula1>
      <formula2>300</formula2>
    </dataValidation>
    <dataValidation type="textLength" errorStyle="information" allowBlank="1" showInputMessage="1" showErrorMessage="1" error="XLBVal:6=343848.26_x000d__x000a_" sqref="C87">
      <formula1>0</formula1>
      <formula2>300</formula2>
    </dataValidation>
    <dataValidation type="textLength" errorStyle="information" allowBlank="1" showInputMessage="1" showErrorMessage="1" error="XLBVal:6=616293.06_x000d__x000a_" sqref="D44">
      <formula1>0</formula1>
      <formula2>300</formula2>
    </dataValidation>
    <dataValidation type="textLength" errorStyle="information" allowBlank="1" showInputMessage="1" showErrorMessage="1" error="XLBVal:8=Provision for Payroll Tax - Current_x000d__x000a_" sqref="B198">
      <formula1>0</formula1>
      <formula2>300</formula2>
    </dataValidation>
    <dataValidation type="textLength" errorStyle="information" allowBlank="1" showInputMessage="1" showErrorMessage="1" error="XLBVal:6=778886876.39_x000d__x000a_" sqref="C155">
      <formula1>0</formula1>
      <formula2>300</formula2>
    </dataValidation>
    <dataValidation type="textLength" errorStyle="information" allowBlank="1" showInputMessage="1" showErrorMessage="1" error="XLBVal:8=Security Costs_x000d__x000a_" sqref="B92">
      <formula1>0</formula1>
      <formula2>300</formula2>
    </dataValidation>
    <dataValidation type="textLength" errorStyle="information" allowBlank="1" showInputMessage="1" showErrorMessage="1" error="XLBVal:6=-1115.07_x000d__x000a_" sqref="D61">
      <formula1>0</formula1>
      <formula2>300</formula2>
    </dataValidation>
    <dataValidation type="textLength" errorStyle="information" allowBlank="1" showInputMessage="1" showErrorMessage="1" error="XLBVal:6=-18476211.67_x000d__x000a_" sqref="D22">
      <formula1>0</formula1>
      <formula2>300</formula2>
    </dataValidation>
    <dataValidation type="textLength" errorStyle="information" allowBlank="1" showInputMessage="1" showErrorMessage="1" error="XLBVal:8=Interco Receipts Transfers_x000d__x000a_" sqref="B194">
      <formula1>0</formula1>
      <formula2>300</formula2>
    </dataValidation>
    <dataValidation type="textLength" errorStyle="information" allowBlank="1" showInputMessage="1" showErrorMessage="1" error="XLBVal:8=Motor Vehicle Repairs &amp; Maintenance_x000d__x000a_" sqref="B95">
      <formula1>0</formula1>
      <formula2>300</formula2>
    </dataValidation>
    <dataValidation type="textLength" errorStyle="information" allowBlank="1" showInputMessage="1" showErrorMessage="1" error="XLBVal:8=Entura Hydro Tas Consulting_x000d__x000a_" sqref="B40">
      <formula1>0</formula1>
      <formula2>300</formula2>
    </dataValidation>
    <dataValidation type="textLength" errorStyle="information" allowBlank="1" showInputMessage="1" showErrorMessage="1" error="XLBVal:6=-260912566.07_x000d__x000a_" sqref="D194">
      <formula1>0</formula1>
      <formula2>300</formula2>
    </dataValidation>
    <dataValidation type="textLength" errorStyle="information" allowBlank="1" showInputMessage="1" showErrorMessage="1" error="XLBVal:2=0_x000d__x000a_" sqref="C119">
      <formula1>0</formula1>
      <formula2>300</formula2>
    </dataValidation>
    <dataValidation type="textLength" errorStyle="information" allowBlank="1" showInputMessage="1" showErrorMessage="1" error="XLBVal:6=0_x000d__x000a_" sqref="D184">
      <formula1>0</formula1>
      <formula2>300</formula2>
    </dataValidation>
    <dataValidation type="textLength" errorStyle="information" allowBlank="1" showInputMessage="1" showErrorMessage="1" error="XLBVal:6=20272.35_x000d__x000a_" sqref="C106">
      <formula1>0</formula1>
      <formula2>300</formula2>
    </dataValidation>
    <dataValidation type="textLength" errorStyle="information" allowBlank="1" showInputMessage="1" showErrorMessage="1" error="XLBVal:6=492532.99_x000d__x000a_" sqref="C50">
      <formula1>0</formula1>
      <formula2>300</formula2>
    </dataValidation>
    <dataValidation type="textLength" errorStyle="information" allowBlank="1" showInputMessage="1" showErrorMessage="1" error="XLBVal:6=30489.61_x000d__x000a_" sqref="C216">
      <formula1>0</formula1>
      <formula2>300</formula2>
    </dataValidation>
    <dataValidation type="textLength" errorStyle="information" allowBlank="1" showInputMessage="1" showErrorMessage="1" error="XLBVal:6=4741.02_x000d__x000a_" sqref="D139">
      <formula1>0</formula1>
      <formula2>300</formula2>
    </dataValidation>
    <dataValidation type="textLength" errorStyle="information" allowBlank="1" showInputMessage="1" showErrorMessage="1" error="XLBVal:6=34674050.2_x000d__x000a_" sqref="D181">
      <formula1>0</formula1>
      <formula2>300</formula2>
    </dataValidation>
    <dataValidation type="textLength" errorStyle="information" allowBlank="1" showInputMessage="1" showErrorMessage="1" error="XLBVal:6=7238.71_x000d__x000a_" sqref="C85">
      <formula1>0</formula1>
      <formula2>300</formula2>
    </dataValidation>
    <dataValidation type="textLength" errorStyle="information" allowBlank="1" showInputMessage="1" showErrorMessage="1" error="XLBVal:6=335057.18_x000d__x000a_" sqref="C28">
      <formula1>0</formula1>
      <formula2>300</formula2>
    </dataValidation>
    <dataValidation type="textLength" errorStyle="information" allowBlank="1" showInputMessage="1" showErrorMessage="1" error="XLBVal:6=177130.61_x000d__x000a_" sqref="C45">
      <formula1>0</formula1>
      <formula2>300</formula2>
    </dataValidation>
    <dataValidation type="textLength" errorStyle="information" allowBlank="1" showInputMessage="1" showErrorMessage="1" error="XLBVal:8=Protection &amp; Control Scheme_x000d__x000a_" sqref="B157">
      <formula1>0</formula1>
      <formula2>300</formula2>
    </dataValidation>
    <dataValidation type="textLength" errorStyle="information" allowBlank="1" showInputMessage="1" showErrorMessage="1" error="XLBVal:6=138009.89_x000d__x000a_" sqref="D101">
      <formula1>0</formula1>
      <formula2>300</formula2>
    </dataValidation>
    <dataValidation type="textLength" errorStyle="information" allowBlank="1" showInputMessage="1" showErrorMessage="1" error="XLBVal:8=Domestic travel expenses_x000d__x000a_" sqref="B59">
      <formula1>0</formula1>
      <formula2>300</formula2>
    </dataValidation>
    <dataValidation type="textLength" errorStyle="information" allowBlank="1" showInputMessage="1" showErrorMessage="1" error="XLBVal:6=-311542_x000d__x000a_" sqref="C16">
      <formula1>0</formula1>
      <formula2>300</formula2>
    </dataValidation>
    <dataValidation type="textLength" errorStyle="information" allowBlank="1" showInputMessage="1" showErrorMessage="1" error="XLBVal:6=0_x000d__x000a_" sqref="D137">
      <formula1>0</formula1>
      <formula2>300</formula2>
    </dataValidation>
    <dataValidation type="textLength" errorStyle="information" allowBlank="1" showInputMessage="1" showErrorMessage="1" error="XLBVal:6=449958.27_x000d__x000a_" sqref="C79">
      <formula1>0</formula1>
      <formula2>300</formula2>
    </dataValidation>
    <dataValidation type="textLength" errorStyle="information" allowBlank="1" showInputMessage="1" showErrorMessage="1" error="XLBVal:8=Telephony Services_x000d__x000a_" sqref="B42">
      <formula1>0</formula1>
      <formula2>300</formula2>
    </dataValidation>
    <dataValidation type="textLength" errorStyle="information" allowBlank="1" showInputMessage="1" showErrorMessage="1" error="XLBVal:8=Connection Fees_x000d__x000a_" sqref="B12">
      <formula1>0</formula1>
      <formula2>300</formula2>
    </dataValidation>
    <dataValidation type="textLength" errorStyle="information" allowBlank="1" showInputMessage="1" showErrorMessage="1" error="XLBVal:8=Accumulated Depreciation Substation Assets_x000d__x000a_" sqref="B162">
      <formula1>0</formula1>
      <formula2>300</formula2>
    </dataValidation>
    <dataValidation type="textLength" errorStyle="information" allowBlank="1" showInputMessage="1" showErrorMessage="1" error="XLBVal:6=42066.63_x000d__x000a_" sqref="C77">
      <formula1>0</formula1>
      <formula2>300</formula2>
    </dataValidation>
    <dataValidation type="textLength" errorStyle="information" allowBlank="1" showInputMessage="1" showErrorMessage="1" error="XLBVal:6=-7237263.1_x000d__x000a_" sqref="C4">
      <formula1>0</formula1>
      <formula2>300</formula2>
    </dataValidation>
    <dataValidation type="textLength" errorStyle="information" allowBlank="1" showInputMessage="1" showErrorMessage="1" error="XLBVal:6=-946692.8_x000d__x000a_" sqref="C221">
      <formula1>0</formula1>
      <formula2>300</formula2>
    </dataValidation>
    <dataValidation type="textLength" errorStyle="information" allowBlank="1" showInputMessage="1" showErrorMessage="1" error="XLBVal:8=GST Clearing Account_x000d__x000a_" sqref="B208">
      <formula1>0</formula1>
      <formula2>300</formula2>
    </dataValidation>
    <dataValidation type="textLength" errorStyle="information" allowBlank="1" showInputMessage="1" showErrorMessage="1" error="XLBVal:6=8920656.5_x000d__x000a_" sqref="C193">
      <formula1>0</formula1>
      <formula2>300</formula2>
    </dataValidation>
    <dataValidation type="textLength" errorStyle="information" allowBlank="1" showInputMessage="1" showErrorMessage="1" error="XLBVal:6=-1603246.37_x000d__x000a_" sqref="D178">
      <formula1>0</formula1>
      <formula2>300</formula2>
    </dataValidation>
    <dataValidation type="textLength" errorStyle="information" allowBlank="1" showInputMessage="1" showErrorMessage="1" error="XLBVal:6=44273203.35_x000d__x000a_" sqref="C165">
      <formula1>0</formula1>
      <formula2>300</formula2>
    </dataValidation>
    <dataValidation type="textLength" errorStyle="information" allowBlank="1" showInputMessage="1" showErrorMessage="1" error="XLBVal:6=0_x000d__x000a_" sqref="D150">
      <formula1>0</formula1>
      <formula2>300</formula2>
    </dataValidation>
    <dataValidation type="textLength" errorStyle="information" allowBlank="1" showInputMessage="1" showErrorMessage="1" error="XLBVal:8=Operating Bank Account_x000d__x000a_" sqref="B136">
      <formula1>0</formula1>
      <formula2>300</formula2>
    </dataValidation>
    <dataValidation type="textLength" errorStyle="information" allowBlank="1" showInputMessage="1" showErrorMessage="1" error="XLBVal:8=OH Applied - Customer &amp; Asset Management_x000d__x000a_" sqref="B118">
      <formula1>0</formula1>
      <formula2>300</formula2>
    </dataValidation>
    <dataValidation type="textLength" errorStyle="information" allowBlank="1" showInputMessage="1" showErrorMessage="1" error="XLBVal:6=-648000000_x000d__x000a_" sqref="C220">
      <formula1>0</formula1>
      <formula2>300</formula2>
    </dataValidation>
    <dataValidation type="textLength" errorStyle="information" allowBlank="1" showInputMessage="1" showErrorMessage="1" error="XLBVal:6=0_x000d__x000a_" sqref="D200">
      <formula1>0</formula1>
      <formula2>300</formula2>
    </dataValidation>
    <dataValidation type="textLength" errorStyle="information" allowBlank="1" showInputMessage="1" showErrorMessage="1" error="XLBVal:8=Future Income Tax Benefit_x000d__x000a_" sqref="B183">
      <formula1>0</formula1>
      <formula2>300</formula2>
    </dataValidation>
    <dataValidation type="textLength" errorStyle="information" allowBlank="1" showInputMessage="1" showErrorMessage="1" error="XLBVal:6=9635432.5_x000d__x000a_" sqref="C163">
      <formula1>0</formula1>
      <formula2>300</formula2>
    </dataValidation>
    <dataValidation type="textLength" errorStyle="information" allowBlank="1" showInputMessage="1" showErrorMessage="1" error="XLBVal:6=-644944816.49_x000d__x000a_" sqref="D143">
      <formula1>0</formula1>
      <formula2>300</formula2>
    </dataValidation>
    <dataValidation type="textLength" errorStyle="information" allowBlank="1" showInputMessage="1" showErrorMessage="1" error="XLBVal:6=919720.49_x000d__x000a_" sqref="D122">
      <formula1>0</formula1>
      <formula2>300</formula2>
    </dataValidation>
    <dataValidation type="textLength" errorStyle="information" allowBlank="1" showInputMessage="1" showErrorMessage="1" error="XLBVal:8=Book Value of Fixed Assets Disposed_x000d__x000a_" sqref="B105">
      <formula1>0</formula1>
      <formula2>300</formula2>
    </dataValidation>
    <dataValidation type="textLength" errorStyle="information" allowBlank="1" showInputMessage="1" showErrorMessage="1" error="XLBVal:6=174703.5_x000d__x000a_" sqref="C90">
      <formula1>0</formula1>
      <formula2>300</formula2>
    </dataValidation>
    <dataValidation type="textLength" errorStyle="information" allowBlank="1" showInputMessage="1" showErrorMessage="1" error="XLBVal:8=Repairs &amp; Maintenance - Other Equipment_x000d__x000a_" sqref="B77">
      <formula1>0</formula1>
      <formula2>300</formula2>
    </dataValidation>
    <dataValidation type="textLength" errorStyle="information" allowBlank="1" showInputMessage="1" showErrorMessage="1" error="XLBVal:6=3709.85_x000d__x000a_" sqref="C62">
      <formula1>0</formula1>
      <formula2>300</formula2>
    </dataValidation>
    <dataValidation type="textLength" errorStyle="information" allowBlank="1" showInputMessage="1" showErrorMessage="1" error="XLBVal:6=26561.53_x000d__x000a_" sqref="D47">
      <formula1>0</formula1>
      <formula2>300</formula2>
    </dataValidation>
    <dataValidation type="textLength" errorStyle="information" allowBlank="1" showInputMessage="1" showErrorMessage="1" error="XLBVal:6=128142.76_x000d__x000a_" sqref="C34">
      <formula1>0</formula1>
      <formula2>300</formula2>
    </dataValidation>
    <dataValidation type="textLength" errorStyle="information" allowBlank="1" showInputMessage="1" showErrorMessage="1" error="XLBVal:2=0_x000d__x000a_" sqref="D19">
      <formula1>0</formula1>
      <formula2>300</formula2>
    </dataValidation>
    <dataValidation type="textLength" errorStyle="information" allowBlank="1" showInputMessage="1" showErrorMessage="1" error="XLBVal:8=Scrap Salvage - Regulated_x000d__x000a_" sqref="B5">
      <formula1>0</formula1>
      <formula2>300</formula2>
    </dataValidation>
    <dataValidation type="textLength" errorStyle="information" allowBlank="1" showInputMessage="1" showErrorMessage="1" error="XLBVal:6=34081.48_x000d__x000a_" sqref="C214">
      <formula1>0</formula1>
      <formula2>300</formula2>
    </dataValidation>
    <dataValidation type="textLength" errorStyle="information" allowBlank="1" showInputMessage="1" showErrorMessage="1" error="XLBVal:8=Provision for Long Service Leave - Current_x000d__x000a_" sqref="B195">
      <formula1>0</formula1>
      <formula2>300</formula2>
    </dataValidation>
    <dataValidation type="textLength" errorStyle="information" allowBlank="1" showInputMessage="1" showErrorMessage="1" error="XLBVal:6=7650954.89_x000d__x000a_" sqref="C175">
      <formula1>0</formula1>
      <formula2>300</formula2>
    </dataValidation>
    <dataValidation type="textLength" errorStyle="information" allowBlank="1" showInputMessage="1" showErrorMessage="1" error="XLBVal:6=263141906.49_x000d__x000a_" sqref="D157">
      <formula1>0</formula1>
      <formula2>300</formula2>
    </dataValidation>
    <dataValidation type="textLength" errorStyle="information" allowBlank="1" showInputMessage="1" showErrorMessage="1" error="XLBVal:8=Committed Facility Investments_x000d__x000a_" sqref="B138">
      <formula1>0</formula1>
      <formula2>300</formula2>
    </dataValidation>
    <dataValidation type="textLength" errorStyle="information" allowBlank="1" showInputMessage="1" showErrorMessage="1" error="XLBVal:6=881619.01_x000d__x000a_" sqref="C113">
      <formula1>0</formula1>
      <formula2>300</formula2>
    </dataValidation>
    <dataValidation type="textLength" errorStyle="information" allowBlank="1" showInputMessage="1" showErrorMessage="1" error="XLBVal:8=Paid Parental Leave Clearing_x000d__x000a_" sqref="B217">
      <formula1>0</formula1>
      <formula2>300</formula2>
    </dataValidation>
    <dataValidation type="textLength" errorStyle="information" allowBlank="1" showInputMessage="1" showErrorMessage="1" error="XLBVal:8=Accumulated Depreciation Motor Vehicles_x000d__x000a_" sqref="B178">
      <formula1>0</formula1>
      <formula2>300</formula2>
    </dataValidation>
    <dataValidation type="textLength" errorStyle="information" allowBlank="1" showInputMessage="1" showErrorMessage="1" error="XLBVal:8=Provision for Doubtful Debts_x000d__x000a_" sqref="B139">
      <formula1>0</formula1>
      <formula2>300</formula2>
    </dataValidation>
    <dataValidation type="textLength" errorStyle="information" allowBlank="1" showInputMessage="1" showErrorMessage="1" error="XLBVal:8=Overheads Applied_x000d__x000a_" sqref="B103">
      <formula1>0</formula1>
      <formula2>300</formula2>
    </dataValidation>
    <dataValidation type="textLength" errorStyle="information" allowBlank="1" showInputMessage="1" showErrorMessage="1" error="XLBVal:6=250_x000d__x000a_" sqref="C83">
      <formula1>0</formula1>
      <formula2>300</formula2>
    </dataValidation>
    <dataValidation type="textLength" errorStyle="information" allowBlank="1" showInputMessage="1" showErrorMessage="1" error="XLBVal:8=Staff Amenities &amp; Benefits_x000d__x000a_" sqref="B64">
      <formula1>0</formula1>
      <formula2>300</formula2>
    </dataValidation>
    <dataValidation type="textLength" errorStyle="information" allowBlank="1" showInputMessage="1" showErrorMessage="1" error="XLBVal:8=Audit fees_x000d__x000a_" sqref="B46">
      <formula1>0</formula1>
      <formula2>300</formula2>
    </dataValidation>
    <dataValidation type="textLength" errorStyle="information" allowBlank="1" showInputMessage="1" showErrorMessage="1" error="XLBVal:6=9549194.17_x000d__x000a_" sqref="D26">
      <formula1>0</formula1>
      <formula2>300</formula2>
    </dataValidation>
    <dataValidation type="textLength" errorStyle="information" allowBlank="1" showInputMessage="1" showErrorMessage="1" error="XLBVal:8=Income from sale of assets - Regulated_x000d__x000a_" sqref="B7">
      <formula1>0</formula1>
      <formula2>300</formula2>
    </dataValidation>
    <dataValidation type="textLength" errorStyle="information" allowBlank="1" showInputMessage="1" showErrorMessage="1" error="XLBVal:6=0_x000d__x000a_" sqref="C190">
      <formula1>0</formula1>
      <formula2>300</formula2>
    </dataValidation>
    <dataValidation type="textLength" errorStyle="information" allowBlank="1" showInputMessage="1" showErrorMessage="1" error="XLBVal:2=0_x000d__x000a_" sqref="D106">
      <formula1>0</formula1>
      <formula2>300</formula2>
    </dataValidation>
    <dataValidation type="textLength" errorStyle="information" allowBlank="1" showInputMessage="1" showErrorMessage="1" error="XLBVal:8=Non-deductible (private) expenses_x000d__x000a_" sqref="B72">
      <formula1>0</formula1>
      <formula2>300</formula2>
    </dataValidation>
    <dataValidation type="textLength" errorStyle="information" allowBlank="1" showInputMessage="1" showErrorMessage="1" error="XLBVal:6=6400_x000d__x000a_" sqref="D41">
      <formula1>0</formula1>
      <formula2>300</formula2>
    </dataValidation>
    <dataValidation type="textLength" errorStyle="information" allowBlank="1" showInputMessage="1" showErrorMessage="1" error="XLBVal:6=-174176.38_x000d__x000a_" sqref="C11">
      <formula1>0</formula1>
      <formula2>300</formula2>
    </dataValidation>
    <dataValidation type="textLength" errorStyle="information" allowBlank="1" showInputMessage="1" showErrorMessage="1" error="XLBVal:6=0_x000d__x000a_" sqref="C210">
      <formula1>0</formula1>
      <formula2>300</formula2>
    </dataValidation>
    <dataValidation type="textLength" errorStyle="information" allowBlank="1" showInputMessage="1" showErrorMessage="1" error="XLBVal:8=Accumulated Depreciation Intangible Assets_x000d__x000a_" sqref="B182">
      <formula1>0</formula1>
      <formula2>300</formula2>
    </dataValidation>
    <dataValidation type="textLength" errorStyle="information" allowBlank="1" showInputMessage="1" showErrorMessage="1" error="XLBVal:6=0_x000d__x000a_" sqref="D153">
      <formula1>0</formula1>
      <formula2>300</formula2>
    </dataValidation>
    <dataValidation type="textLength" errorStyle="information" allowBlank="1" showInputMessage="1" showErrorMessage="1" error="XLBVal:6=65679970.3_x000d__x000a_" sqref="D121">
      <formula1>0</formula1>
      <formula2>300</formula2>
    </dataValidation>
    <dataValidation type="textLength" errorStyle="information" allowBlank="1" showInputMessage="1" showErrorMessage="1" error="XLBVal:8=Vehicle Business Use -Salary Packages_x000d__x000a_" sqref="B100">
      <formula1>0</formula1>
      <formula2>300</formula2>
    </dataValidation>
    <dataValidation type="textLength" errorStyle="information" allowBlank="1" showInputMessage="1" showErrorMessage="1" error="XLBVal:2=0_x000d__x000a_" sqref="D85">
      <formula1>0</formula1>
      <formula2>300</formula2>
    </dataValidation>
    <dataValidation type="textLength" errorStyle="information" allowBlank="1" showInputMessage="1" showErrorMessage="1" error="XLBVal:6=11284.77_x000d__x000a_" sqref="C71">
      <formula1>0</formula1>
      <formula2>300</formula2>
    </dataValidation>
    <dataValidation type="textLength" errorStyle="information" allowBlank="1" showInputMessage="1" showErrorMessage="1" error="XLBVal:6=119128.68_x000d__x000a_" sqref="C57">
      <formula1>0</formula1>
      <formula2>300</formula2>
    </dataValidation>
    <dataValidation type="textLength" errorStyle="information" allowBlank="1" showInputMessage="1" showErrorMessage="1" error="XLBVal:8=External Services - Contractual_x000d__x000a_" sqref="B43">
      <formula1>0</formula1>
      <formula2>300</formula2>
    </dataValidation>
    <dataValidation type="textLength" errorStyle="information" allowBlank="1" showInputMessage="1" showErrorMessage="1" error="XLBVal:6=16052.92_x000d__x000a_" sqref="D28">
      <formula1>0</formula1>
      <formula2>300</formula2>
    </dataValidation>
    <dataValidation type="textLength" errorStyle="information" allowBlank="1" showInputMessage="1" showErrorMessage="1" error="XLBVal:6=-596908.36_x000d__x000a_" sqref="D14">
      <formula1>0</formula1>
      <formula2>300</formula2>
    </dataValidation>
    <dataValidation type="textLength" errorStyle="information" allowBlank="1" showInputMessage="1" showErrorMessage="1" error="XLBVal:8=Provision for Super - Non Current_x000d__x000a_" sqref="B223">
      <formula1>0</formula1>
      <formula2>300</formula2>
    </dataValidation>
    <dataValidation type="textLength" errorStyle="information" allowBlank="1" showInputMessage="1" showErrorMessage="1" error="XLBVal:6=-312595800.1_x000d__x000a_" sqref="C194">
      <formula1>0</formula1>
      <formula2>300</formula2>
    </dataValidation>
    <dataValidation type="textLength" errorStyle="information" allowBlank="1" showInputMessage="1" showErrorMessage="1" error="XLBVal:6=37467396.39_x000d__x000a_" sqref="D169">
      <formula1>0</formula1>
      <formula2>300</formula2>
    </dataValidation>
    <dataValidation type="textLength" errorStyle="information" allowBlank="1" showInputMessage="1" showErrorMessage="1" error="XLBVal:6=150052.72_x000d__x000a_" sqref="D151">
      <formula1>0</formula1>
      <formula2>300</formula2>
    </dataValidation>
    <dataValidation type="textLength" errorStyle="information" allowBlank="1" showInputMessage="1" showErrorMessage="1" error="XLBVal:8=Interest Expense Recovered_x000d__x000a_" sqref="B127">
      <formula1>0</formula1>
      <formula2>300</formula2>
    </dataValidation>
    <dataValidation type="textLength" errorStyle="information" allowBlank="1" showInputMessage="1" showErrorMessage="1" error="XLBVal:6=0.07_x000d__x000a_" sqref="D109">
      <formula1>0</formula1>
      <formula2>300</formula2>
    </dataValidation>
    <dataValidation type="textLength" errorStyle="information" allowBlank="1" showInputMessage="1" showErrorMessage="1" error="XLBVal:8=Crash repairs_x000d__x000a_" sqref="B99">
      <formula1>0</formula1>
      <formula2>300</formula2>
    </dataValidation>
    <dataValidation type="textLength" errorStyle="information" allowBlank="1" showInputMessage="1" showErrorMessage="1" error="XLBVal:6=370399.39_x000d__x000a_" sqref="C88">
      <formula1>0</formula1>
      <formula2>300</formula2>
    </dataValidation>
    <dataValidation type="textLength" errorStyle="information" allowBlank="1" showInputMessage="1" showErrorMessage="1" error="XLBVal:6=23468.11_x000d__x000a_" sqref="D77">
      <formula1>0</formula1>
      <formula2>300</formula2>
    </dataValidation>
    <dataValidation type="textLength" errorStyle="information" allowBlank="1" showInputMessage="1" showErrorMessage="1" error="XLBVal:6=5189.75_x000d__x000a_" sqref="D68">
      <formula1>0</formula1>
      <formula2>300</formula2>
    </dataValidation>
    <dataValidation type="textLength" errorStyle="information" allowBlank="1" showInputMessage="1" showErrorMessage="1" error="XLBVal:8=Entertainment meal_x000d__x000a_" sqref="B58">
      <formula1>0</formula1>
      <formula2>300</formula2>
    </dataValidation>
    <dataValidation type="textLength" errorStyle="information" allowBlank="1" showInputMessage="1" showErrorMessage="1" error="XLBVal:6=97388.33_x000d__x000a_" sqref="C49">
      <formula1>0</formula1>
      <formula2>300</formula2>
    </dataValidation>
    <dataValidation type="textLength" errorStyle="information" allowBlank="1" showInputMessage="1" showErrorMessage="1" error="XLBVal:6=226943.72_x000d__x000a_" sqref="C40">
      <formula1>0</formula1>
      <formula2>300</formula2>
    </dataValidation>
    <dataValidation type="textLength" errorStyle="information" allowBlank="1" showInputMessage="1" showErrorMessage="1" error="XLBVal:6=0_x000d__x000a_" sqref="D29">
      <formula1>0</formula1>
      <formula2>300</formula2>
    </dataValidation>
    <dataValidation type="textLength" errorStyle="information" allowBlank="1" showInputMessage="1" showErrorMessage="1" error="XLBVal:6=0_x000d__x000a_" sqref="D20">
      <formula1>0</formula1>
      <formula2>300</formula2>
    </dataValidation>
    <dataValidation type="textLength" errorStyle="information" allowBlank="1" showInputMessage="1" showErrorMessage="1" error="XLBVal:8=Rental &amp; lease income - Non Regulated_x000d__x000a_" sqref="B10">
      <formula1>0</formula1>
      <formula2>300</formula2>
    </dataValidation>
    <dataValidation type="textLength" errorStyle="information" allowBlank="1" showInputMessage="1" showErrorMessage="1" error="XLBVal:8=Purchased Leave Liability_x000d__x000a_" sqref="B219">
      <formula1>0</formula1>
      <formula2>300</formula2>
    </dataValidation>
    <dataValidation type="textLength" errorStyle="information" allowBlank="1" showInputMessage="1" showErrorMessage="1" error="XLBVal:8=Accrued FBT_x000d__x000a_" sqref="B187">
      <formula1>0</formula1>
      <formula2>300</formula2>
    </dataValidation>
    <dataValidation type="textLength" errorStyle="information" allowBlank="1" showInputMessage="1" showErrorMessage="1" error="XLBVal:8=Transmission Lines_x000d__x000a_" sqref="B155">
      <formula1>0</formula1>
      <formula2>300</formula2>
    </dataValidation>
    <dataValidation type="textLength" errorStyle="information" allowBlank="1" showInputMessage="1" showErrorMessage="1" error="XLBVal:6=0.01_x000d__x000a_" sqref="C109">
      <formula1>0</formula1>
      <formula2>300</formula2>
    </dataValidation>
    <dataValidation type="textLength" errorStyle="information" allowBlank="1" showInputMessage="1" showErrorMessage="1" error="XLBVal:6=487.76_x000d__x000a_" sqref="C91">
      <formula1>0</formula1>
      <formula2>300</formula2>
    </dataValidation>
    <dataValidation type="textLength" errorStyle="information" allowBlank="1" showInputMessage="1" showErrorMessage="1" error="XLBVal:6=8350.85_x000d__x000a_" sqref="D73">
      <formula1>0</formula1>
      <formula2>300</formula2>
    </dataValidation>
    <dataValidation type="textLength" errorStyle="information" allowBlank="1" showInputMessage="1" showErrorMessage="1" error="XLBVal:8=Clothing_x000d__x000a_" sqref="B54">
      <formula1>0</formula1>
      <formula2>300</formula2>
    </dataValidation>
    <dataValidation type="textLength" errorStyle="information" allowBlank="1" showInputMessage="1" showErrorMessage="1" error="XLBVal:8=Aurora charges - other_x000d__x000a_" sqref="B38">
      <formula1>0</formula1>
      <formula2>300</formula2>
    </dataValidation>
    <dataValidation type="textLength" errorStyle="information" allowBlank="1" showInputMessage="1" showErrorMessage="1" error="XLBVal:6=-1029.8_x000d__x000a_" sqref="D18">
      <formula1>0</formula1>
      <formula2>300</formula2>
    </dataValidation>
    <dataValidation type="textLength" errorStyle="information" allowBlank="1" showInputMessage="1" showErrorMessage="1" error="XLBVal:8=Retained Profits_x000d__x000a_" sqref="B227">
      <formula1>0</formula1>
      <formula2>300</formula2>
    </dataValidation>
    <dataValidation type="textLength" errorStyle="information" allowBlank="1" showInputMessage="1" showErrorMessage="1" error="XLBVal:8=Salary Sacrifice Suspense_x000d__x000a_" sqref="B216">
      <formula1>0</formula1>
      <formula2>300</formula2>
    </dataValidation>
    <dataValidation type="textLength" errorStyle="information" allowBlank="1" showInputMessage="1" showErrorMessage="1" error="XLBVal:6=0_x000d__x000a_" sqref="D202">
      <formula1>0</formula1>
      <formula2>300</formula2>
    </dataValidation>
    <dataValidation type="textLength" errorStyle="information" allowBlank="1" showInputMessage="1" showErrorMessage="1" error="XLBVal:8=Accrued Salaries and Wages_x000d__x000a_" sqref="B188">
      <formula1>0</formula1>
      <formula2>300</formula2>
    </dataValidation>
    <dataValidation type="textLength" errorStyle="information" allowBlank="1" showInputMessage="1" showErrorMessage="1" error="XLBVal:6=14547687.24_x000d__x000a_" sqref="C173">
      <formula1>0</formula1>
      <formula2>300</formula2>
    </dataValidation>
    <dataValidation type="textLength" errorStyle="information" allowBlank="1" showInputMessage="1" showErrorMessage="1" error="XLBVal:8=Accumulated Depn Easements/Acquisition Routes_x000d__x000a_" sqref="B160">
      <formula1>0</formula1>
      <formula2>300</formula2>
    </dataValidation>
    <dataValidation type="textLength" errorStyle="information" allowBlank="1" showInputMessage="1" showErrorMessage="1" error="XLBVal:6=106176.08_x000d__x000a_" sqref="C145">
      <formula1>0</formula1>
      <formula2>300</formula2>
    </dataValidation>
    <dataValidation type="textLength" errorStyle="information" allowBlank="1" showInputMessage="1" showErrorMessage="1" error="XLBVal:8=Interest on RBF Provision_x000d__x000a_" sqref="B126">
      <formula1>0</formula1>
      <formula2>300</formula2>
    </dataValidation>
    <dataValidation type="textLength" errorStyle="information" allowBlank="1" showInputMessage="1" showErrorMessage="1" error="XLBVal:6=0_x000d__x000a_" sqref="D112">
      <formula1>0</formula1>
      <formula2>300</formula2>
    </dataValidation>
    <dataValidation type="textLength" errorStyle="information" allowBlank="1" showInputMessage="1" showErrorMessage="1" error="XLBVal:8=Disputed Credit Card Suspense_x000d__x000a_" sqref="B213">
      <formula1>0</formula1>
      <formula2>300</formula2>
    </dataValidation>
    <dataValidation type="textLength" errorStyle="information" allowBlank="1" showInputMessage="1" showErrorMessage="1" error="XLBVal:6=18734019.44_x000d__x000a_" sqref="D193">
      <formula1>0</formula1>
      <formula2>300</formula2>
    </dataValidation>
    <dataValidation type="textLength" errorStyle="information" allowBlank="1" showInputMessage="1" showErrorMessage="1" error="XLBVal:6=7453100.01_x000d__x000a_" sqref="D175">
      <formula1>0</formula1>
      <formula2>300</formula2>
    </dataValidation>
    <dataValidation type="textLength" errorStyle="information" allowBlank="1" showInputMessage="1" showErrorMessage="1" error="XLBVal:6=-200383311.2_x000d__x000a_" sqref="C156">
      <formula1>0</formula1>
      <formula2>300</formula2>
    </dataValidation>
    <dataValidation type="textLength" errorStyle="information" allowBlank="1" showInputMessage="1" showErrorMessage="1" error="XLBVal:6=-826.13_x000d__x000a_" sqref="D136">
      <formula1>0</formula1>
      <formula2>300</formula2>
    </dataValidation>
    <dataValidation type="textLength" errorStyle="information" allowBlank="1" showInputMessage="1" showErrorMessage="1" error="XLBVal:2=0_x000d__x000a_" sqref="D115">
      <formula1>0</formula1>
      <formula2>300</formula2>
    </dataValidation>
    <dataValidation type="textLength" errorStyle="information" allowBlank="1" showInputMessage="1" showErrorMessage="1" error="XLBVal:6=8596.42_x000d__x000a_" sqref="D99">
      <formula1>0</formula1>
      <formula2>300</formula2>
    </dataValidation>
    <dataValidation type="textLength" errorStyle="information" allowBlank="1" showInputMessage="1" showErrorMessage="1" error="XLBVal:8=Advertising and signage_x000d__x000a_" sqref="B85">
      <formula1>0</formula1>
      <formula2>300</formula2>
    </dataValidation>
    <dataValidation type="textLength" errorStyle="information" allowBlank="1" showInputMessage="1" showErrorMessage="1" error="XLBVal:6=1913.87_x000d__x000a_" sqref="D71">
      <formula1>0</formula1>
      <formula2>300</formula2>
    </dataValidation>
    <dataValidation type="textLength" errorStyle="information" allowBlank="1" showInputMessage="1" showErrorMessage="1" error="XLBVal:8=Telephones_x000d__x000a_" sqref="B57">
      <formula1>0</formula1>
      <formula2>300</formula2>
    </dataValidation>
    <dataValidation type="textLength" errorStyle="information" allowBlank="1" showInputMessage="1" showErrorMessage="1" error="XLBVal:6=1509156.56_x000d__x000a_" sqref="C42">
      <formula1>0</formula1>
      <formula2>300</formula2>
    </dataValidation>
    <dataValidation type="textLength" errorStyle="information" allowBlank="1" showInputMessage="1" showErrorMessage="1" error="XLBVal:8=Director's Fee_x000d__x000a_" sqref="B29">
      <formula1>0</formula1>
      <formula2>300</formula2>
    </dataValidation>
    <dataValidation type="textLength" errorStyle="information" allowBlank="1" showInputMessage="1" showErrorMessage="1" error="XLBVal:6=-300708.58_x000d__x000a_" sqref="C14">
      <formula1>0</formula1>
      <formula2>300</formula2>
    </dataValidation>
    <dataValidation type="textLength" errorStyle="information" allowBlank="1" showInputMessage="1" showErrorMessage="1" error="XLBVal:8=Share Capital_x000d__x000a_" sqref="B225">
      <formula1>0</formula1>
      <formula2>300</formula2>
    </dataValidation>
    <dataValidation type="textLength" errorStyle="information" allowBlank="1" showInputMessage="1" showErrorMessage="1" error="XLBVal:6=-128918277.79_x000d__x000a_" sqref="C207">
      <formula1>0</formula1>
      <formula2>300</formula2>
    </dataValidation>
    <dataValidation type="textLength" errorStyle="information" allowBlank="1" showInputMessage="1" showErrorMessage="1" error="XLBVal:6=0_x000d__x000a_" sqref="D187">
      <formula1>0</formula1>
      <formula2>300</formula2>
    </dataValidation>
    <dataValidation type="textLength" errorStyle="information" allowBlank="1" showInputMessage="1" showErrorMessage="1" error="XLBVal:6=0_x000d__x000a_" sqref="C168">
      <formula1>0</formula1>
      <formula2>300</formula2>
    </dataValidation>
    <dataValidation type="textLength" errorStyle="information" allowBlank="1" showInputMessage="1" showErrorMessage="1" error="XLBVal:6=0_x000d__x000a_" sqref="C150">
      <formula1>0</formula1>
      <formula2>300</formula2>
    </dataValidation>
    <dataValidation type="textLength" errorStyle="information" allowBlank="1" showInputMessage="1" showErrorMessage="1" error="XLBVal:2=0_x000d__x000a_" sqref="D125">
      <formula1>0</formula1>
      <formula2>300</formula2>
    </dataValidation>
    <dataValidation type="textLength" errorStyle="information" allowBlank="1" showInputMessage="1" showErrorMessage="1" error="XLBVal:6=267857.2_x000d__x000a_" sqref="C107">
      <formula1>0</formula1>
      <formula2>300</formula2>
    </dataValidation>
    <dataValidation type="textLength" errorStyle="information" allowBlank="1" showInputMessage="1" showErrorMessage="1" error="XLBVal:8=Provisions - Other_x000d__x000a_" sqref="B203">
      <formula1>0</formula1>
      <formula2>300</formula2>
    </dataValidation>
    <dataValidation type="textLength" errorStyle="information" allowBlank="1" showInputMessage="1" showErrorMessage="1" error="XLBVal:6=11258785.12_x000d__x000a_" sqref="D163">
      <formula1>0</formula1>
      <formula2>300</formula2>
    </dataValidation>
    <dataValidation type="textLength" errorStyle="information" allowBlank="1" showInputMessage="1" showErrorMessage="1" error="XLBVal:6=56274268.11_x000d__x000a_" sqref="C121">
      <formula1>0</formula1>
      <formula2>300</formula2>
    </dataValidation>
    <dataValidation type="textLength" errorStyle="information" allowBlank="1" showInputMessage="1" showErrorMessage="1" error="XLBVal:8=Vehicle Fuel_x000d__x000a_" sqref="B96">
      <formula1>0</formula1>
      <formula2>300</formula2>
    </dataValidation>
    <dataValidation type="textLength" errorStyle="information" allowBlank="1" showInputMessage="1" showErrorMessage="1" error="XLBVal:6=198763.35_x000d__x000a_" sqref="C76">
      <formula1>0</formula1>
      <formula2>300</formula2>
    </dataValidation>
    <dataValidation type="textLength" errorStyle="information" allowBlank="1" showInputMessage="1" showErrorMessage="1" error="XLBVal:6=1134286.69_x000d__x000a_" sqref="D56">
      <formula1>0</formula1>
      <formula2>300</formula2>
    </dataValidation>
    <dataValidation type="textLength" errorStyle="information" allowBlank="1" showInputMessage="1" showErrorMessage="1" error="XLBVal:8=Entura Hydro Tas_x000d__x000a_" sqref="B39">
      <formula1>0</formula1>
      <formula2>300</formula2>
    </dataValidation>
    <dataValidation type="textLength" errorStyle="information" allowBlank="1" showInputMessage="1" showErrorMessage="1" error="XLBVal:2=0_x000d__x000a_" sqref="C19">
      <formula1>0</formula1>
      <formula2>300</formula2>
    </dataValidation>
    <dataValidation type="textLength" errorStyle="information" allowBlank="1" showInputMessage="1" showErrorMessage="1" error="XLBVal:6=-3491154.88_x000d__x000a_" sqref="C15">
      <formula1>0</formula1>
      <formula2>300</formula2>
    </dataValidation>
    <dataValidation type="textLength" errorStyle="information" allowBlank="1" showInputMessage="1" showErrorMessage="1" error="XLBVal:6=-146905513.62_x000d__x000a_" sqref="C158">
      <formula1>0</formula1>
      <formula2>300</formula2>
    </dataValidation>
    <dataValidation type="textLength" errorStyle="information" allowBlank="1" showInputMessage="1" showErrorMessage="1" error="XLBVal:6=54603.27_x000d__x000a_" sqref="D89">
      <formula1>0</formula1>
      <formula2>300</formula2>
    </dataValidation>
    <dataValidation type="textLength" errorStyle="information" allowBlank="1" showInputMessage="1" showErrorMessage="1" error="XLBVal:6=403.18_x000d__x000a_" sqref="C61">
      <formula1>0</formula1>
      <formula2>300</formula2>
    </dataValidation>
    <dataValidation type="textLength" errorStyle="information" allowBlank="1" showInputMessage="1" showErrorMessage="1" error="XLBVal:6=321356.16_x000d__x000a_" sqref="C29">
      <formula1>0</formula1>
      <formula2>300</formula2>
    </dataValidation>
    <dataValidation type="textLength" errorStyle="information" allowBlank="1" showInputMessage="1" showErrorMessage="1" error="XLBVal:8=Error Suspense Account_x000d__x000a_" sqref="B229">
      <formula1>0</formula1>
      <formula2>300</formula2>
    </dataValidation>
    <dataValidation type="textLength" errorStyle="information" allowBlank="1" showInputMessage="1" showErrorMessage="1" error="XLBVal:6=0_x000d__x000a_" sqref="D199">
      <formula1>0</formula1>
      <formula2>300</formula2>
    </dataValidation>
    <dataValidation type="textLength" errorStyle="information" allowBlank="1" showInputMessage="1" showErrorMessage="1" error="XLBVal:6=0_x000d__x000a_" sqref="C171">
      <formula1>0</formula1>
      <formula2>300</formula2>
    </dataValidation>
    <dataValidation type="textLength" errorStyle="information" allowBlank="1" showInputMessage="1" showErrorMessage="1" error="XLBVal:8=Inter Ledger Receivables_x000d__x000a_" sqref="B143">
      <formula1>0</formula1>
      <formula2>300</formula2>
    </dataValidation>
    <dataValidation type="textLength" errorStyle="information" allowBlank="1" showInputMessage="1" showErrorMessage="1" error="XLBVal:8=Bad &amp; Doubtful Debts_x000d__x000a_" sqref="B111">
      <formula1>0</formula1>
      <formula2>300</formula2>
    </dataValidation>
    <dataValidation type="textLength" errorStyle="information" allowBlank="1" showInputMessage="1" showErrorMessage="1" error="XLBVal:2=0_x000d__x000a_" sqref="D94">
      <formula1>0</formula1>
      <formula2>300</formula2>
    </dataValidation>
    <dataValidation type="textLength" errorStyle="information" allowBlank="1" showInputMessage="1" showErrorMessage="1" error="XLBVal:6=122032.05_x000d__x000a_" sqref="C80">
      <formula1>0</formula1>
      <formula2>300</formula2>
    </dataValidation>
    <dataValidation type="textLength" errorStyle="information" allowBlank="1" showInputMessage="1" showErrorMessage="1" error="XLBVal:8=Data Communications Services_x000d__x000a_" sqref="B66">
      <formula1>0</formula1>
      <formula2>300</formula2>
    </dataValidation>
    <dataValidation type="textLength" errorStyle="information" allowBlank="1" showInputMessage="1" showErrorMessage="1" error="XLBVal:8=Tools and miscellaneous equipment_x000d__x000a_" sqref="B52">
      <formula1>0</formula1>
      <formula2>300</formula2>
    </dataValidation>
    <dataValidation type="textLength" errorStyle="information" allowBlank="1" showInputMessage="1" showErrorMessage="1" error="XLBVal:6=-16663.39_x000d__x000a_" sqref="D37">
      <formula1>0</formula1>
      <formula2>300</formula2>
    </dataValidation>
    <dataValidation type="textLength" errorStyle="information" allowBlank="1" showInputMessage="1" showErrorMessage="1" error="XLBVal:6=-2036216.57_x000d__x000a_" sqref="C23">
      <formula1>0</formula1>
      <formula2>300</formula2>
    </dataValidation>
    <dataValidation type="textLength" errorStyle="information" allowBlank="1" showInputMessage="1" showErrorMessage="1" error="XLBVal:6=-16892.16_x000d__x000a_" sqref="C9">
      <formula1>0</formula1>
      <formula2>300</formula2>
    </dataValidation>
    <dataValidation type="textLength" errorStyle="information" allowBlank="1" showInputMessage="1" showErrorMessage="1" error="XLBVal:6=-28908819.66_x000d__x000a_" sqref="C212">
      <formula1>0</formula1>
      <formula2>300</formula2>
    </dataValidation>
    <dataValidation type="textLength" errorStyle="information" allowBlank="1" showInputMessage="1" showErrorMessage="1" error="XLBVal:6=0_x000d__x000a_" sqref="D183">
      <formula1>0</formula1>
      <formula2>300</formula2>
    </dataValidation>
    <dataValidation type="textLength" errorStyle="information" allowBlank="1" showInputMessage="1" showErrorMessage="1" error="XLBVal:8=Accumulated Depreciation Telecommunications_x000d__x000a_" sqref="B166">
      <formula1>0</formula1>
      <formula2>300</formula2>
    </dataValidation>
    <dataValidation type="textLength" errorStyle="information" allowBlank="1" showInputMessage="1" showErrorMessage="1" error="XLBVal:6=0_x000d__x000a_" sqref="D144">
      <formula1>0</formula1>
      <formula2>300</formula2>
    </dataValidation>
    <dataValidation type="textLength" errorStyle="information" allowBlank="1" showInputMessage="1" showErrorMessage="1" error="XLBVal:6=-914.32_x000d__x000a_" sqref="D123">
      <formula1>0</formula1>
      <formula2>300</formula2>
    </dataValidation>
    <dataValidation type="textLength" errorStyle="information" allowBlank="1" showInputMessage="1" showErrorMessage="1" error="XLBVal:8=Insurance_x000d__x000a_" sqref="B107">
      <formula1>0</formula1>
      <formula2>300</formula2>
    </dataValidation>
    <dataValidation type="textLength" errorStyle="information" allowBlank="1" showInputMessage="1" showErrorMessage="1" error="XLBVal:6=70439.16_x000d__x000a_" sqref="C95">
      <formula1>0</formula1>
      <formula2>300</formula2>
    </dataValidation>
    <dataValidation type="textLength" errorStyle="information" allowBlank="1" showInputMessage="1" showErrorMessage="1" error="XLBVal:6=17506.81_x000d__x000a_" sqref="D86">
      <formula1>0</formula1>
      <formula2>300</formula2>
    </dataValidation>
    <dataValidation type="textLength" errorStyle="information" allowBlank="1" showInputMessage="1" showErrorMessage="1" error="XLBVal:8=Printing, Stationary &amp; Office Consumables_x000d__x000a_" sqref="B76">
      <formula1>0</formula1>
      <formula2>300</formula2>
    </dataValidation>
    <dataValidation type="textLength" errorStyle="information" allowBlank="1" showInputMessage="1" showErrorMessage="1" error="XLBVal:6=71.8_x000d__x000a_" sqref="C65">
      <formula1>0</formula1>
      <formula2>300</formula2>
    </dataValidation>
    <dataValidation type="textLength" errorStyle="information" allowBlank="1" showInputMessage="1" showErrorMessage="1" error="XLBVal:6=509720.86_x000d__x000a_" sqref="C56">
      <formula1>0</formula1>
      <formula2>300</formula2>
    </dataValidation>
    <dataValidation type="textLength" errorStyle="information" allowBlank="1" showInputMessage="1" showErrorMessage="1" error="XLBVal:2=0_x000d__x000a_" sqref="C47">
      <formula1>0</formula1>
      <formula2>300</formula2>
    </dataValidation>
    <dataValidation type="textLength" errorStyle="information" allowBlank="1" showInputMessage="1" showErrorMessage="1" error="XLBVal:6=940_x000d__x000a_" sqref="D36">
      <formula1>0</formula1>
      <formula2>300</formula2>
    </dataValidation>
    <dataValidation type="textLength" errorStyle="information" allowBlank="1" showInputMessage="1" showErrorMessage="1" error="XLBVal:8=Allowances_x000d__x000a_" sqref="B28">
      <formula1>0</formula1>
      <formula2>300</formula2>
    </dataValidation>
    <dataValidation type="textLength" errorStyle="information" allowBlank="1" showInputMessage="1" showErrorMessage="1" error="XLBVal:8=Income from external work - Non Regulated_x000d__x000a_" sqref="B19">
      <formula1>0</formula1>
      <formula2>300</formula2>
    </dataValidation>
    <dataValidation type="textLength" errorStyle="information" allowBlank="1" showInputMessage="1" showErrorMessage="1" error="XLBVal:2=0_x000d__x000a_" sqref="D6">
      <formula1>0</formula1>
      <formula2>300</formula2>
    </dataValidation>
    <dataValidation type="textLength" errorStyle="information" allowBlank="1" showInputMessage="1" showErrorMessage="1" error="XLBVal:6=0_x000d__x000a_" sqref="D211">
      <formula1>0</formula1>
      <formula2>300</formula2>
    </dataValidation>
    <dataValidation type="textLength" errorStyle="information" allowBlank="1" showInputMessage="1" showErrorMessage="1" error="XLBVal:6=24309180.02_x000d__x000a_" sqref="C183">
      <formula1>0</formula1>
      <formula2>300</formula2>
    </dataValidation>
    <dataValidation type="textLength" errorStyle="information" allowBlank="1" showInputMessage="1" showErrorMessage="1" error="XLBVal:6=6043283.69_x000d__x000a_" sqref="D140">
      <formula1>0</formula1>
      <formula2>300</formula2>
    </dataValidation>
    <dataValidation type="textLength" errorStyle="information" allowBlank="1" showInputMessage="1" showErrorMessage="1" error="XLBVal:8=Overheads Recovered_x000d__x000a_" sqref="B104">
      <formula1>0</formula1>
      <formula2>300</formula2>
    </dataValidation>
    <dataValidation type="textLength" errorStyle="information" allowBlank="1" showInputMessage="1" showErrorMessage="1" error="XLBVal:8=Electricity Charges_x000d__x000a_" sqref="B88">
      <formula1>0</formula1>
      <formula2>300</formula2>
    </dataValidation>
    <dataValidation type="textLength" errorStyle="information" allowBlank="1" showInputMessage="1" showErrorMessage="1" error="XLBVal:6=16463.91_x000d__x000a_" sqref="D66">
      <formula1>0</formula1>
      <formula2>300</formula2>
    </dataValidation>
    <dataValidation type="textLength" errorStyle="information" allowBlank="1" showInputMessage="1" showErrorMessage="1" error="XLBVal:6=624993.44_x000d__x000a_" sqref="D50">
      <formula1>0</formula1>
      <formula2>300</formula2>
    </dataValidation>
    <dataValidation type="textLength" errorStyle="information" allowBlank="1" showInputMessage="1" showErrorMessage="1" error="XLBVal:6=190986.21_x000d__x000a_" sqref="D34">
      <formula1>0</formula1>
      <formula2>300</formula2>
    </dataValidation>
    <dataValidation type="textLength" errorStyle="information" allowBlank="1" showInputMessage="1" showErrorMessage="1" error="XLBVal:6=-342409.3_x000d__x000a_" sqref="C13">
      <formula1>0</formula1>
      <formula2>300</formula2>
    </dataValidation>
    <dataValidation type="textLength" errorStyle="information" allowBlank="1" showInputMessage="1" showErrorMessage="1" error="XLBVal:8=Provision for Deferred Income Tax_x000d__x000a_" sqref="B224">
      <formula1>0</formula1>
      <formula2>300</formula2>
    </dataValidation>
    <dataValidation type="textLength" errorStyle="information" allowBlank="1" showInputMessage="1" showErrorMessage="1" error="XLBVal:6=31650379.22_x000d__x000a_" sqref="C181">
      <formula1>0</formula1>
      <formula2>300</formula2>
    </dataValidation>
    <dataValidation type="textLength" errorStyle="information" allowBlank="1" showInputMessage="1" showErrorMessage="1" error="XLBVal:6=-22763575.14_x000d__x000a_" sqref="D166">
      <formula1>0</formula1>
      <formula2>300</formula2>
    </dataValidation>
    <dataValidation type="textLength" errorStyle="information" allowBlank="1" showInputMessage="1" showErrorMessage="1" error="XLBVal:6=0_x000d__x000a_" sqref="D138">
      <formula1>0</formula1>
      <formula2>300</formula2>
    </dataValidation>
    <dataValidation type="textLength" errorStyle="information" allowBlank="1" showInputMessage="1" showErrorMessage="1" error="XLBVal:8=Provision for Payroll Tax - Non Current_x000d__x000a_" sqref="B222">
      <formula1>0</formula1>
      <formula2>300</formula2>
    </dataValidation>
    <dataValidation type="textLength" errorStyle="information" allowBlank="1" showInputMessage="1" showErrorMessage="1" error="XLBVal:8=Telecommunications network_x000d__x000a_" sqref="B165">
      <formula1>0</formula1>
      <formula2>300</formula2>
    </dataValidation>
    <dataValidation type="textLength" errorStyle="information" allowBlank="1" showInputMessage="1" showErrorMessage="1" error="XLBVal:6=4609544.05_x000d__x000a_" sqref="C147">
      <formula1>0</formula1>
      <formula2>300</formula2>
    </dataValidation>
    <dataValidation type="textLength" errorStyle="information" allowBlank="1" showInputMessage="1" showErrorMessage="1" error="XLBVal:8=Building Repairs &amp; Maintenance_x000d__x000a_" sqref="B93">
      <formula1>0</formula1>
      <formula2>300</formula2>
    </dataValidation>
    <dataValidation type="textLength" errorStyle="information" allowBlank="1" showInputMessage="1" showErrorMessage="1" error="XLBVal:6=14078.5_x000d__x000a_" sqref="C78">
      <formula1>0</formula1>
      <formula2>300</formula2>
    </dataValidation>
    <dataValidation type="textLength" errorStyle="information" allowBlank="1" showInputMessage="1" showErrorMessage="1" error="XLBVal:6=2369.57_x000d__x000a_" sqref="D35">
      <formula1>0</formula1>
      <formula2>300</formula2>
    </dataValidation>
    <dataValidation type="textLength" errorStyle="information" allowBlank="1" showInputMessage="1" showErrorMessage="1" error="XLBVal:8=Interest Income - Bank Account_x000d__x000a_" sqref="B21">
      <formula1>0</formula1>
      <formula2>300</formula2>
    </dataValidation>
    <dataValidation type="textLength" errorStyle="information" allowBlank="1" showInputMessage="1" showErrorMessage="1" error="XLBVal:6=0_x000d__x000a_" sqref="D196">
      <formula1>0</formula1>
      <formula2>300</formula2>
    </dataValidation>
    <dataValidation type="textLength" errorStyle="information" allowBlank="1" showInputMessage="1" showErrorMessage="1" error="XLBVal:8=Accumulated Depreciation Asset 1_x000d__x000a_" sqref="B179">
      <formula1>0</formula1>
      <formula2>300</formula2>
    </dataValidation>
    <dataValidation type="textLength" errorStyle="information" allowBlank="1" showInputMessage="1" showErrorMessage="1" error="XLBVal:8=OH Applied - Network Ops_x000d__x000a_" sqref="B117">
      <formula1>0</formula1>
      <formula2>300</formula2>
    </dataValidation>
    <dataValidation type="textLength" errorStyle="information" allowBlank="1" showInputMessage="1" showErrorMessage="1" error="XLBVal:8=Inventory - Longford_x000d__x000a_" sqref="B146">
      <formula1>0</formula1>
      <formula2>300</formula2>
    </dataValidation>
    <dataValidation type="textLength" errorStyle="information" allowBlank="1" showInputMessage="1" showErrorMessage="1" error="XLBVal:6=908102.26_x000d__x000a_" sqref="C105">
      <formula1>0</formula1>
      <formula2>300</formula2>
    </dataValidation>
    <dataValidation type="textLength" errorStyle="information" allowBlank="1" showInputMessage="1" showErrorMessage="1" error="XLBVal:8=Professional Services - Contractual_x000d__x000a_" sqref="B48">
      <formula1>0</formula1>
      <formula2>300</formula2>
    </dataValidation>
    <dataValidation type="textLength" errorStyle="information" allowBlank="1" showInputMessage="1" showErrorMessage="1" error="XLBVal:2=0_x000d__x000a_" sqref="D10">
      <formula1>0</formula1>
      <formula2>300</formula2>
    </dataValidation>
    <dataValidation type="textLength" errorStyle="information" allowBlank="1" showInputMessage="1" showErrorMessage="1" error="XLBVal:6=70_x000d__x000a_" sqref="C112">
      <formula1>0</formula1>
      <formula2>300</formula2>
    </dataValidation>
    <dataValidation type="textLength" errorStyle="information" allowBlank="1" showInputMessage="1" showErrorMessage="1" error="XLBVal:2=0_x000d__x000a_" sqref="D16">
      <formula1>0</formula1>
      <formula2>300</formula2>
    </dataValidation>
    <dataValidation type="textLength" errorStyle="information" allowBlank="1" showInputMessage="1" showErrorMessage="1" error="XLBVal:8=Purchasing Card Suspense_x000d__x000a_" sqref="B214">
      <formula1>0</formula1>
      <formula2>300</formula2>
    </dataValidation>
    <dataValidation type="textLength" errorStyle="information" allowBlank="1" showInputMessage="1" showErrorMessage="1" error="XLBVal:6=-0.09_x000d__x000a_" sqref="C125">
      <formula1>0</formula1>
      <formula2>300</formula2>
    </dataValidation>
    <dataValidation type="textLength" errorStyle="information" allowBlank="1" showInputMessage="1" showErrorMessage="1" error="XLBVal:6=30155.98_x000d__x000a_" sqref="C73">
      <formula1>0</formula1>
      <formula2>300</formula2>
    </dataValidation>
    <dataValidation type="textLength" errorStyle="information" allowBlank="1" showInputMessage="1" showErrorMessage="1" error="XLBVal:6=3209319.47_x000d__x000a_" sqref="D30">
      <formula1>0</formula1>
      <formula2>300</formula2>
    </dataValidation>
    <dataValidation type="textLength" errorStyle="information" allowBlank="1" showInputMessage="1" showErrorMessage="1" error="XLBVal:6=-242553915.63_x000d__x000a_" sqref="C226">
      <formula1>0</formula1>
      <formula2>300</formula2>
    </dataValidation>
    <dataValidation type="textLength" errorStyle="information" allowBlank="1" showInputMessage="1" showErrorMessage="1" error="XLBVal:8=Computers/Software_x000d__x000a_" sqref="B173">
      <formula1>0</formula1>
      <formula2>300</formula2>
    </dataValidation>
    <dataValidation type="textLength" errorStyle="information" allowBlank="1" showInputMessage="1" showErrorMessage="1" error="XLBVal:8=Telco Internal Charges_x000d__x000a_" sqref="B113">
      <formula1>0</formula1>
      <formula2>300</formula2>
    </dataValidation>
    <dataValidation type="textLength" errorStyle="information" allowBlank="1" showInputMessage="1" showErrorMessage="1" error="XLBVal:6=101847.88_x000d__x000a_" sqref="D100">
      <formula1>0</formula1>
      <formula2>300</formula2>
    </dataValidation>
    <dataValidation type="textLength" errorStyle="information" allowBlank="1" showInputMessage="1" showErrorMessage="1" error="XLBVal:6=12709.38_x000d__x000a_" sqref="D70">
      <formula1>0</formula1>
      <formula2>300</formula2>
    </dataValidation>
    <dataValidation type="textLength" errorStyle="information" allowBlank="1" showInputMessage="1" showErrorMessage="1" error="XLBVal:8=Office Furniture &amp; Equipment_x000d__x000a_" sqref="B51">
      <formula1>0</formula1>
      <formula2>300</formula2>
    </dataValidation>
    <dataValidation type="textLength" errorStyle="information" allowBlank="1" showInputMessage="1" showErrorMessage="1" error="XLBVal:6=4679893.85_x000d__x000a_" sqref="C33">
      <formula1>0</formula1>
      <formula2>300</formula2>
    </dataValidation>
    <dataValidation type="textLength" errorStyle="information" allowBlank="1" showInputMessage="1" showErrorMessage="1" error="XLBVal:8=Transmission Service Billing_x000d__x000a_" sqref="B3">
      <formula1>0</formula1>
      <formula2>300</formula2>
    </dataValidation>
    <dataValidation type="textLength" errorStyle="information" allowBlank="1" showInputMessage="1" showErrorMessage="1" error="XLBVal:8=Interest Expense - Short Term_x000d__x000a_" sqref="B123">
      <formula1>0</formula1>
      <formula2>300</formula2>
    </dataValidation>
    <dataValidation type="textLength" errorStyle="information" allowBlank="1" showInputMessage="1" showErrorMessage="1" error="XLBVal:6=174596.83_x000d__x000a_" sqref="C59">
      <formula1>0</formula1>
      <formula2>300</formula2>
    </dataValidation>
    <dataValidation type="textLength" errorStyle="information" allowBlank="1" showInputMessage="1" showErrorMessage="1" error="XLBVal:8=Income - TSC External_x000d__x000a_" sqref="B22">
      <formula1>0</formula1>
      <formula2>300</formula2>
    </dataValidation>
    <dataValidation type="textLength" errorStyle="information" allowBlank="1" showInputMessage="1" showErrorMessage="1" error="XLBVal:6=-1706943.81_x000d__x000a_" sqref="C232">
      <formula1>0</formula1>
      <formula2>300</formula2>
    </dataValidation>
    <dataValidation type="textLength" errorStyle="information" allowBlank="1" showInputMessage="1" showErrorMessage="1" error="XLBVal:6=-2191501.61_x000d__x000a_" sqref="D232">
      <formula1>0</formula1>
      <formula2>300</formula2>
    </dataValidation>
  </dataValidations>
  <printOptions horizontalCentered="1"/>
  <pageMargins left="0.15748031496062992" right="0.15748031496062992" top="0.11811023622047245" bottom="0.11811023622047245" header="0.11811023622047245" footer="0.11811023622047245"/>
  <pageSetup paperSize="9" scale="92" orientation="landscape" r:id="rId1"/>
  <headerFooter alignWithMargins="0">
    <oddFooter>&amp;C&amp;P&amp;RAER Information Guideline (Version 2)</oddFooter>
  </headerFooter>
  <customProperties>
    <customPr name="_pios_id" r:id="rId2"/>
  </customProperties>
  <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FF0000"/>
    <pageSetUpPr fitToPage="1"/>
  </sheetPr>
  <dimension ref="A1:AC52"/>
  <sheetViews>
    <sheetView showGridLines="0" view="pageBreakPreview" zoomScaleNormal="100" workbookViewId="0">
      <selection activeCell="N9" sqref="N9"/>
    </sheetView>
  </sheetViews>
  <sheetFormatPr defaultColWidth="8.42578125" defaultRowHeight="12.75"/>
  <cols>
    <col min="1" max="1" width="13.85546875" style="486" customWidth="1"/>
    <col min="2" max="2" width="29.5703125" style="88" customWidth="1"/>
    <col min="3" max="3" width="30" style="88" customWidth="1"/>
    <col min="4" max="4" width="22.42578125" style="86" customWidth="1"/>
    <col min="5" max="5" width="25.28515625" style="86" customWidth="1"/>
    <col min="6" max="6" width="12.42578125" style="86" customWidth="1"/>
    <col min="7" max="7" width="1.7109375" style="86" customWidth="1"/>
    <col min="8" max="8" width="9.140625" style="86" customWidth="1"/>
    <col min="9" max="9" width="1.85546875" style="86" customWidth="1"/>
    <col min="10" max="10" width="10.28515625" style="86" customWidth="1"/>
    <col min="11" max="11" width="1.85546875" style="86" customWidth="1"/>
    <col min="12" max="16384" width="8.42578125" style="86"/>
  </cols>
  <sheetData>
    <row r="1" spans="1:29" s="115" customFormat="1" ht="18.75">
      <c r="A1" s="978" t="s">
        <v>526</v>
      </c>
      <c r="B1" s="978"/>
      <c r="C1" s="978"/>
      <c r="D1" s="978"/>
      <c r="E1" s="978"/>
      <c r="F1" s="978"/>
      <c r="G1" s="978"/>
      <c r="H1" s="978"/>
    </row>
    <row r="2" spans="1:29" s="163" customFormat="1" ht="57.75" customHeight="1">
      <c r="A2" s="862" t="s">
        <v>207</v>
      </c>
      <c r="B2" s="879"/>
      <c r="C2" s="879"/>
      <c r="D2" s="879"/>
      <c r="E2" s="466"/>
      <c r="F2" s="9"/>
      <c r="G2" s="9"/>
      <c r="H2" s="9"/>
      <c r="I2" s="9"/>
      <c r="J2" s="299"/>
      <c r="K2" s="299"/>
    </row>
    <row r="3" spans="1:29" s="235" customFormat="1" ht="15.75" customHeight="1">
      <c r="A3" s="410"/>
      <c r="B3" s="410"/>
      <c r="C3" s="410"/>
      <c r="D3" s="410"/>
      <c r="E3" s="410"/>
      <c r="F3" s="233"/>
      <c r="G3" s="233"/>
      <c r="H3" s="233"/>
      <c r="I3" s="234"/>
      <c r="J3" s="234"/>
      <c r="K3" s="234"/>
    </row>
    <row r="4" spans="1:29" s="115" customFormat="1" ht="13.5" customHeight="1"/>
    <row r="5" spans="1:29" s="115" customFormat="1" ht="15.75">
      <c r="A5" s="861"/>
      <c r="B5" s="861"/>
      <c r="C5" s="861"/>
      <c r="D5" s="861"/>
      <c r="E5" s="861"/>
      <c r="F5" s="236"/>
      <c r="G5" s="236"/>
      <c r="H5" s="236"/>
      <c r="I5" s="236"/>
      <c r="J5" s="870"/>
      <c r="K5" s="870"/>
    </row>
    <row r="6" spans="1:29" s="115" customFormat="1" ht="12.75" customHeight="1">
      <c r="A6" s="467"/>
      <c r="B6" s="467"/>
      <c r="C6" s="467"/>
      <c r="D6" s="467"/>
      <c r="E6" s="467"/>
      <c r="F6" s="467"/>
      <c r="G6" s="468"/>
      <c r="I6" s="469"/>
      <c r="J6" s="469"/>
      <c r="K6" s="470"/>
      <c r="L6" s="86"/>
    </row>
    <row r="7" spans="1:29" s="115" customFormat="1" ht="12.75" customHeight="1">
      <c r="A7" s="95" t="s">
        <v>497</v>
      </c>
      <c r="C7" s="88"/>
      <c r="D7" s="96"/>
      <c r="F7" s="368"/>
      <c r="G7" s="368"/>
      <c r="I7" s="165"/>
      <c r="J7" s="165"/>
      <c r="K7" s="471"/>
      <c r="L7" s="86"/>
    </row>
    <row r="8" spans="1:29" s="115" customFormat="1">
      <c r="A8" s="472"/>
      <c r="B8" s="367"/>
      <c r="C8" s="367"/>
      <c r="F8" s="165"/>
      <c r="G8" s="165"/>
      <c r="I8" s="165"/>
      <c r="J8" s="165"/>
      <c r="K8" s="471"/>
      <c r="L8" s="368"/>
      <c r="N8" s="86"/>
      <c r="O8" s="86"/>
      <c r="P8" s="86"/>
      <c r="Q8" s="86"/>
      <c r="R8" s="86"/>
      <c r="S8" s="86"/>
      <c r="T8" s="86"/>
      <c r="U8" s="86"/>
      <c r="V8" s="86"/>
      <c r="W8" s="86"/>
      <c r="X8" s="86"/>
      <c r="Y8" s="86"/>
      <c r="Z8" s="86"/>
      <c r="AA8" s="86"/>
      <c r="AB8" s="86"/>
      <c r="AC8" s="86"/>
    </row>
    <row r="9" spans="1:29" ht="25.5">
      <c r="A9" s="173" t="s">
        <v>149</v>
      </c>
      <c r="B9" s="102" t="s">
        <v>150</v>
      </c>
      <c r="C9" s="473"/>
      <c r="D9" s="105" t="s">
        <v>151</v>
      </c>
      <c r="E9" s="474" t="s">
        <v>152</v>
      </c>
      <c r="F9" s="475"/>
    </row>
    <row r="10" spans="1:29" ht="21.95" customHeight="1">
      <c r="A10" s="476"/>
      <c r="B10" s="477"/>
      <c r="C10" s="477"/>
      <c r="D10" s="128" t="s">
        <v>153</v>
      </c>
      <c r="E10" s="128" t="s">
        <v>94</v>
      </c>
      <c r="F10" s="165"/>
    </row>
    <row r="11" spans="1:29" ht="3.95" customHeight="1">
      <c r="A11" s="476"/>
      <c r="B11" s="477"/>
      <c r="C11" s="477"/>
      <c r="D11" s="128"/>
      <c r="E11" s="128"/>
      <c r="F11" s="165"/>
    </row>
    <row r="12" spans="1:29">
      <c r="A12" s="904" t="s">
        <v>320</v>
      </c>
      <c r="B12" s="905"/>
      <c r="C12" s="905"/>
      <c r="D12" s="905"/>
      <c r="E12" s="906"/>
      <c r="F12" s="441"/>
    </row>
    <row r="13" spans="1:29">
      <c r="A13" s="904"/>
      <c r="B13" s="905"/>
      <c r="C13" s="905"/>
      <c r="D13" s="905"/>
      <c r="E13" s="906"/>
      <c r="F13" s="441"/>
    </row>
    <row r="14" spans="1:29">
      <c r="A14" s="904"/>
      <c r="B14" s="905"/>
      <c r="C14" s="905"/>
      <c r="D14" s="905"/>
      <c r="E14" s="906"/>
      <c r="F14" s="441"/>
    </row>
    <row r="15" spans="1:29">
      <c r="A15" s="904"/>
      <c r="B15" s="905"/>
      <c r="C15" s="905"/>
      <c r="D15" s="905"/>
      <c r="E15" s="906"/>
      <c r="F15" s="441"/>
    </row>
    <row r="16" spans="1:29">
      <c r="A16" s="108"/>
      <c r="B16" s="125"/>
      <c r="C16" s="125"/>
      <c r="D16" s="283"/>
      <c r="E16" s="478"/>
      <c r="F16" s="441"/>
    </row>
    <row r="17" spans="1:8">
      <c r="A17" s="108"/>
      <c r="B17" s="125"/>
      <c r="C17" s="125"/>
      <c r="D17" s="283"/>
      <c r="E17" s="478"/>
      <c r="F17" s="441"/>
    </row>
    <row r="18" spans="1:8">
      <c r="A18" s="108"/>
      <c r="B18" s="125"/>
      <c r="C18" s="125"/>
      <c r="D18" s="283"/>
      <c r="E18" s="478"/>
      <c r="F18" s="441"/>
    </row>
    <row r="19" spans="1:8" ht="21" customHeight="1" thickBot="1">
      <c r="A19" s="108"/>
      <c r="B19" s="479"/>
      <c r="C19" s="480" t="s">
        <v>39</v>
      </c>
      <c r="D19" s="462"/>
      <c r="E19" s="481"/>
      <c r="F19" s="441"/>
      <c r="H19" s="452"/>
    </row>
    <row r="20" spans="1:8" ht="13.5" thickTop="1">
      <c r="A20" s="482"/>
      <c r="B20" s="483"/>
      <c r="C20" s="484"/>
      <c r="D20" s="286"/>
      <c r="E20" s="485"/>
    </row>
    <row r="21" spans="1:8">
      <c r="B21" s="86"/>
      <c r="C21" s="246"/>
      <c r="D21" s="246"/>
      <c r="F21" s="487"/>
      <c r="G21" s="487"/>
    </row>
    <row r="22" spans="1:8">
      <c r="B22" s="86"/>
      <c r="C22" s="86"/>
      <c r="F22" s="487"/>
      <c r="G22" s="487"/>
    </row>
    <row r="23" spans="1:8">
      <c r="B23" s="86"/>
      <c r="C23" s="86"/>
      <c r="F23" s="487"/>
      <c r="G23" s="487"/>
    </row>
    <row r="24" spans="1:8">
      <c r="B24" s="86"/>
      <c r="C24" s="86"/>
      <c r="F24" s="487"/>
      <c r="G24" s="487"/>
    </row>
    <row r="25" spans="1:8">
      <c r="B25" s="86"/>
      <c r="C25" s="86"/>
      <c r="F25" s="487"/>
      <c r="G25" s="487"/>
    </row>
    <row r="26" spans="1:8">
      <c r="G26" s="115"/>
    </row>
    <row r="27" spans="1:8">
      <c r="G27" s="115"/>
    </row>
    <row r="28" spans="1:8">
      <c r="G28" s="115"/>
    </row>
    <row r="29" spans="1:8">
      <c r="A29" s="488"/>
    </row>
    <row r="30" spans="1:8">
      <c r="A30" s="488"/>
    </row>
    <row r="31" spans="1:8">
      <c r="A31" s="488"/>
    </row>
    <row r="50" spans="2:2">
      <c r="B50" s="164"/>
    </row>
    <row r="51" spans="2:2">
      <c r="B51" s="164"/>
    </row>
    <row r="52" spans="2:2">
      <c r="B52" s="164"/>
    </row>
  </sheetData>
  <mergeCells count="5">
    <mergeCell ref="J5:K5"/>
    <mergeCell ref="A5:E5"/>
    <mergeCell ref="A2:D2"/>
    <mergeCell ref="A12:E15"/>
    <mergeCell ref="A1:H1"/>
  </mergeCells>
  <phoneticPr fontId="5" type="noConversion"/>
  <printOptions horizontalCentered="1" gridLinesSet="0"/>
  <pageMargins left="0.15748031496062992" right="0.15748031496062992" top="0.11811023622047245" bottom="0.11811023622047245" header="0.11811023622047245" footer="0.11811023622047245"/>
  <pageSetup paperSize="9" orientation="landscape" r:id="rId1"/>
  <headerFooter alignWithMargins="0">
    <oddFooter>&amp;C&amp;P&amp;RAER Information Guideline (Version 2)</oddFooter>
  </headerFooter>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3314" r:id="rId5" name="Button 2">
              <controlPr defaultSize="0" print="0" autoFill="0" autoPict="0" macro="[0]!Macro16">
                <anchor moveWithCells="1" sizeWithCells="1">
                  <from>
                    <xdr:col>4</xdr:col>
                    <xdr:colOff>333375</xdr:colOff>
                    <xdr:row>3</xdr:row>
                    <xdr:rowOff>57150</xdr:rowOff>
                  </from>
                  <to>
                    <xdr:col>4</xdr:col>
                    <xdr:colOff>1590675</xdr:colOff>
                    <xdr:row>4</xdr:row>
                    <xdr:rowOff>142875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rgb="FFFF0000"/>
    <pageSetUpPr fitToPage="1"/>
  </sheetPr>
  <dimension ref="A1:M24"/>
  <sheetViews>
    <sheetView showGridLines="0" view="pageBreakPreview" zoomScaleNormal="75" workbookViewId="0">
      <selection sqref="A1:H1"/>
    </sheetView>
  </sheetViews>
  <sheetFormatPr defaultColWidth="7.85546875" defaultRowHeight="12.75"/>
  <cols>
    <col min="1" max="1" width="13.42578125" style="160" customWidth="1"/>
    <col min="2" max="2" width="35.7109375" style="160" customWidth="1"/>
    <col min="3" max="8" width="15.7109375" style="160" customWidth="1"/>
    <col min="9" max="9" width="2.7109375" style="160" customWidth="1"/>
    <col min="10" max="10" width="4.5703125" style="160" customWidth="1"/>
    <col min="11" max="11" width="3.7109375" style="160" customWidth="1"/>
    <col min="12" max="13" width="13.42578125" style="160" customWidth="1"/>
    <col min="14" max="16384" width="7.85546875" style="160"/>
  </cols>
  <sheetData>
    <row r="1" spans="1:13" ht="18.75">
      <c r="A1" s="978" t="s">
        <v>526</v>
      </c>
      <c r="B1" s="978"/>
      <c r="C1" s="978"/>
      <c r="D1" s="978"/>
      <c r="E1" s="978"/>
      <c r="F1" s="978"/>
      <c r="G1" s="978"/>
      <c r="H1" s="978"/>
    </row>
    <row r="2" spans="1:13" s="163" customFormat="1" ht="54" customHeight="1">
      <c r="A2" s="862" t="s">
        <v>208</v>
      </c>
      <c r="B2" s="864"/>
      <c r="C2" s="864"/>
      <c r="D2" s="864"/>
      <c r="E2" s="864"/>
      <c r="F2" s="864"/>
      <c r="G2" s="864"/>
      <c r="H2" s="864"/>
      <c r="I2" s="9"/>
      <c r="J2" s="299"/>
      <c r="K2" s="299"/>
    </row>
    <row r="3" spans="1:13" s="235" customFormat="1">
      <c r="A3" s="410"/>
      <c r="B3" s="410"/>
      <c r="C3" s="410"/>
      <c r="D3" s="410"/>
      <c r="E3" s="410"/>
      <c r="F3" s="9"/>
      <c r="G3" s="9"/>
      <c r="H3" s="9"/>
      <c r="I3" s="9"/>
      <c r="J3" s="234"/>
      <c r="K3" s="234"/>
    </row>
    <row r="4" spans="1:13" s="115" customFormat="1"/>
    <row r="5" spans="1:13" s="115" customFormat="1" ht="15.75">
      <c r="A5" s="898"/>
      <c r="B5" s="899"/>
      <c r="C5" s="899"/>
      <c r="D5" s="899"/>
      <c r="E5" s="899"/>
      <c r="F5" s="899"/>
      <c r="G5" s="899"/>
      <c r="H5" s="899"/>
      <c r="I5" s="11"/>
      <c r="J5" s="870"/>
      <c r="K5" s="870"/>
    </row>
    <row r="7" spans="1:13" ht="15">
      <c r="A7" s="489" t="s">
        <v>154</v>
      </c>
      <c r="C7" s="96"/>
      <c r="I7" s="490"/>
      <c r="J7" s="490"/>
      <c r="K7" s="490"/>
      <c r="L7" s="490"/>
      <c r="M7" s="490"/>
    </row>
    <row r="8" spans="1:13" ht="15">
      <c r="A8" s="489"/>
      <c r="I8" s="490"/>
      <c r="J8" s="490"/>
      <c r="K8" s="490"/>
      <c r="L8" s="490"/>
      <c r="M8" s="490"/>
    </row>
    <row r="9" spans="1:13" ht="15">
      <c r="A9" s="491"/>
      <c r="B9" s="492"/>
      <c r="C9" s="491"/>
      <c r="D9" s="492"/>
      <c r="E9" s="492"/>
      <c r="F9" s="492"/>
      <c r="G9" s="492"/>
      <c r="H9" s="493"/>
      <c r="I9" s="494"/>
      <c r="J9" s="494"/>
      <c r="K9" s="494"/>
      <c r="L9" s="494"/>
      <c r="M9" s="494"/>
    </row>
    <row r="10" spans="1:13" ht="15">
      <c r="A10" s="495"/>
      <c r="B10" s="496"/>
      <c r="C10" s="497"/>
      <c r="D10" s="498"/>
      <c r="E10" s="498"/>
      <c r="F10" s="499" t="s">
        <v>446</v>
      </c>
      <c r="G10" s="498"/>
      <c r="H10" s="500"/>
      <c r="I10" s="494"/>
      <c r="J10" s="494"/>
      <c r="K10" s="494"/>
      <c r="L10" s="494"/>
      <c r="M10" s="494"/>
    </row>
    <row r="11" spans="1:13" ht="15">
      <c r="A11" s="501"/>
      <c r="B11" s="502"/>
      <c r="C11" s="503" t="s">
        <v>39</v>
      </c>
      <c r="D11" s="503" t="s">
        <v>155</v>
      </c>
      <c r="E11" s="503" t="s">
        <v>156</v>
      </c>
      <c r="F11" s="504" t="s">
        <v>157</v>
      </c>
      <c r="G11" s="503" t="s">
        <v>158</v>
      </c>
      <c r="H11" s="503" t="s">
        <v>159</v>
      </c>
      <c r="I11" s="505"/>
      <c r="J11" s="505"/>
      <c r="K11" s="505"/>
      <c r="L11" s="505"/>
      <c r="M11" s="505"/>
    </row>
    <row r="12" spans="1:13" ht="15.75" thickBot="1">
      <c r="A12" s="506" t="s">
        <v>41</v>
      </c>
      <c r="B12" s="507"/>
      <c r="C12" s="508" t="s">
        <v>94</v>
      </c>
      <c r="D12" s="508" t="s">
        <v>94</v>
      </c>
      <c r="E12" s="508" t="s">
        <v>94</v>
      </c>
      <c r="F12" s="508" t="s">
        <v>94</v>
      </c>
      <c r="G12" s="508" t="s">
        <v>94</v>
      </c>
      <c r="H12" s="508" t="s">
        <v>94</v>
      </c>
      <c r="I12" s="414"/>
      <c r="J12" s="414"/>
      <c r="K12" s="414"/>
      <c r="L12" s="414"/>
      <c r="M12" s="414"/>
    </row>
    <row r="13" spans="1:13" ht="15">
      <c r="A13" s="509"/>
      <c r="B13" s="510"/>
      <c r="C13" s="511"/>
      <c r="D13" s="511"/>
      <c r="E13" s="511"/>
      <c r="F13" s="511"/>
      <c r="G13" s="511"/>
      <c r="H13" s="511"/>
      <c r="I13" s="494"/>
      <c r="J13" s="494"/>
      <c r="K13" s="494"/>
      <c r="L13" s="494"/>
      <c r="M13" s="494"/>
    </row>
    <row r="14" spans="1:13" ht="15">
      <c r="A14" s="509"/>
      <c r="B14" s="512"/>
      <c r="C14" s="511"/>
      <c r="D14" s="511"/>
      <c r="E14" s="511"/>
      <c r="F14" s="511"/>
      <c r="G14" s="511"/>
      <c r="H14" s="511"/>
      <c r="I14" s="494"/>
      <c r="J14" s="494"/>
      <c r="K14" s="494"/>
      <c r="L14" s="494"/>
      <c r="M14" s="494"/>
    </row>
    <row r="15" spans="1:13" ht="26.25" customHeight="1">
      <c r="A15" s="907" t="s">
        <v>321</v>
      </c>
      <c r="B15" s="908"/>
      <c r="C15" s="908"/>
      <c r="D15" s="908"/>
      <c r="E15" s="908"/>
      <c r="F15" s="908"/>
      <c r="G15" s="908"/>
      <c r="H15" s="909"/>
      <c r="I15" s="494"/>
      <c r="J15" s="494"/>
      <c r="K15" s="494"/>
      <c r="L15" s="494"/>
      <c r="M15" s="494"/>
    </row>
    <row r="16" spans="1:13" ht="15">
      <c r="A16" s="907"/>
      <c r="B16" s="908"/>
      <c r="C16" s="908"/>
      <c r="D16" s="908"/>
      <c r="E16" s="908"/>
      <c r="F16" s="908"/>
      <c r="G16" s="908"/>
      <c r="H16" s="909"/>
      <c r="I16" s="494"/>
      <c r="J16" s="494"/>
      <c r="K16" s="494"/>
      <c r="L16" s="494"/>
      <c r="M16" s="494"/>
    </row>
    <row r="17" spans="1:13" ht="15">
      <c r="A17" s="907"/>
      <c r="B17" s="908"/>
      <c r="C17" s="908"/>
      <c r="D17" s="908"/>
      <c r="E17" s="908"/>
      <c r="F17" s="908"/>
      <c r="G17" s="908"/>
      <c r="H17" s="909"/>
      <c r="I17" s="494"/>
      <c r="J17" s="494"/>
      <c r="K17" s="494"/>
      <c r="L17" s="494"/>
      <c r="M17" s="494"/>
    </row>
    <row r="18" spans="1:13" ht="15">
      <c r="A18" s="907"/>
      <c r="B18" s="908"/>
      <c r="C18" s="908"/>
      <c r="D18" s="908"/>
      <c r="E18" s="908"/>
      <c r="F18" s="908"/>
      <c r="G18" s="908"/>
      <c r="H18" s="909"/>
      <c r="I18" s="494"/>
      <c r="J18" s="494"/>
      <c r="K18" s="494"/>
      <c r="L18" s="494"/>
      <c r="M18" s="494"/>
    </row>
    <row r="19" spans="1:13" ht="15">
      <c r="A19" s="509"/>
      <c r="B19" s="512"/>
      <c r="C19" s="511"/>
      <c r="D19" s="511"/>
      <c r="E19" s="511"/>
      <c r="F19" s="511"/>
      <c r="G19" s="511"/>
      <c r="H19" s="511"/>
      <c r="I19" s="494"/>
      <c r="J19" s="494"/>
      <c r="K19" s="494"/>
      <c r="L19" s="494"/>
      <c r="M19" s="494"/>
    </row>
    <row r="20" spans="1:13" ht="15">
      <c r="A20" s="509"/>
      <c r="B20" s="510"/>
      <c r="C20" s="511"/>
      <c r="D20" s="511"/>
      <c r="E20" s="511"/>
      <c r="F20" s="511"/>
      <c r="G20" s="511"/>
      <c r="H20" s="511"/>
      <c r="I20" s="494"/>
      <c r="J20" s="494"/>
      <c r="K20" s="494"/>
      <c r="L20" s="494"/>
      <c r="M20" s="494"/>
    </row>
    <row r="21" spans="1:13" ht="15">
      <c r="A21" s="509"/>
      <c r="B21" s="513"/>
      <c r="C21" s="511"/>
      <c r="D21" s="511"/>
      <c r="E21" s="511"/>
      <c r="F21" s="511"/>
      <c r="G21" s="511"/>
      <c r="H21" s="511"/>
      <c r="I21" s="494"/>
      <c r="J21" s="494"/>
      <c r="K21" s="494"/>
      <c r="L21" s="494"/>
      <c r="M21" s="494"/>
    </row>
    <row r="22" spans="1:13" s="161" customFormat="1" ht="15.75" thickBot="1">
      <c r="A22" s="261"/>
      <c r="B22" s="514" t="s">
        <v>160</v>
      </c>
      <c r="C22" s="515"/>
      <c r="D22" s="515"/>
      <c r="E22" s="515"/>
      <c r="F22" s="515"/>
      <c r="G22" s="515"/>
      <c r="H22" s="515"/>
      <c r="I22" s="516"/>
      <c r="J22" s="516"/>
      <c r="K22" s="516"/>
      <c r="L22" s="516"/>
      <c r="M22" s="516"/>
    </row>
    <row r="23" spans="1:13" ht="15.75" thickTop="1">
      <c r="A23" s="517"/>
      <c r="B23" s="518"/>
      <c r="C23" s="519"/>
      <c r="D23" s="519"/>
      <c r="E23" s="519"/>
      <c r="F23" s="519"/>
      <c r="G23" s="519"/>
      <c r="H23" s="518"/>
      <c r="I23" s="490"/>
      <c r="J23" s="490"/>
      <c r="K23" s="490"/>
      <c r="L23" s="490"/>
      <c r="M23" s="490"/>
    </row>
    <row r="24" spans="1:13" ht="15">
      <c r="I24" s="490"/>
      <c r="J24" s="490"/>
      <c r="K24" s="490"/>
      <c r="L24" s="490"/>
      <c r="M24" s="490"/>
    </row>
  </sheetData>
  <mergeCells count="5">
    <mergeCell ref="A2:H2"/>
    <mergeCell ref="A5:H5"/>
    <mergeCell ref="J5:K5"/>
    <mergeCell ref="A15:H18"/>
    <mergeCell ref="A1:H1"/>
  </mergeCells>
  <phoneticPr fontId="5" type="noConversion"/>
  <printOptions horizontalCentered="1"/>
  <pageMargins left="0.15748031496062992" right="0.15748031496062992" top="0.11811023622047245" bottom="0.11811023622047245" header="0.11811023622047245" footer="0.11811023622047245"/>
  <pageSetup paperSize="9" orientation="landscape" r:id="rId1"/>
  <headerFooter alignWithMargins="0">
    <oddFooter>&amp;C&amp;P&amp;RAER Information Guideline (Version 2)</oddFooter>
  </headerFooter>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6386" r:id="rId5" name="Button 2">
              <controlPr defaultSize="0" print="0" autoFill="0" autoPict="0" macro="[0]!Macro16">
                <anchor moveWithCells="1" sizeWithCells="1">
                  <from>
                    <xdr:col>6</xdr:col>
                    <xdr:colOff>762000</xdr:colOff>
                    <xdr:row>3</xdr:row>
                    <xdr:rowOff>76200</xdr:rowOff>
                  </from>
                  <to>
                    <xdr:col>7</xdr:col>
                    <xdr:colOff>971550</xdr:colOff>
                    <xdr:row>4</xdr:row>
                    <xdr:rowOff>171450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tabColor rgb="FF00B050"/>
    <pageSetUpPr fitToPage="1"/>
  </sheetPr>
  <dimension ref="A1:J45"/>
  <sheetViews>
    <sheetView showGridLines="0" showZeros="0" view="pageBreakPreview" zoomScaleNormal="75" workbookViewId="0">
      <selection sqref="A1:H1"/>
    </sheetView>
  </sheetViews>
  <sheetFormatPr defaultColWidth="8.42578125" defaultRowHeight="12.75"/>
  <cols>
    <col min="1" max="1" width="1.85546875" style="86" customWidth="1"/>
    <col min="2" max="2" width="1.5703125" style="86" customWidth="1"/>
    <col min="3" max="3" width="46.28515625" style="86" customWidth="1"/>
    <col min="4" max="6" width="17.7109375" style="86" customWidth="1"/>
    <col min="7" max="7" width="17.140625" style="86" customWidth="1"/>
    <col min="8" max="8" width="18.85546875" style="86" customWidth="1"/>
    <col min="9" max="16384" width="8.42578125" style="86"/>
  </cols>
  <sheetData>
    <row r="1" spans="1:10" ht="18.75">
      <c r="A1" s="978" t="s">
        <v>526</v>
      </c>
      <c r="B1" s="978"/>
      <c r="C1" s="978"/>
      <c r="D1" s="978"/>
      <c r="E1" s="978"/>
      <c r="F1" s="978"/>
      <c r="G1" s="978"/>
      <c r="H1" s="978"/>
    </row>
    <row r="2" spans="1:10" s="163" customFormat="1" ht="38.25" customHeight="1">
      <c r="A2" s="862" t="s">
        <v>209</v>
      </c>
      <c r="B2" s="864"/>
      <c r="C2" s="864"/>
      <c r="D2" s="864"/>
      <c r="E2" s="864"/>
      <c r="F2" s="864"/>
      <c r="G2" s="864"/>
      <c r="H2" s="9"/>
      <c r="I2" s="299"/>
      <c r="J2" s="299"/>
    </row>
    <row r="3" spans="1:10" s="235" customFormat="1">
      <c r="A3" s="410"/>
      <c r="B3" s="410"/>
      <c r="C3" s="410"/>
      <c r="D3" s="410"/>
      <c r="E3" s="9"/>
      <c r="F3" s="9"/>
      <c r="G3" s="9"/>
      <c r="H3" s="9"/>
      <c r="I3" s="234"/>
      <c r="J3" s="234"/>
    </row>
    <row r="4" spans="1:10" s="115" customFormat="1"/>
    <row r="5" spans="1:10" s="115" customFormat="1" ht="15.75">
      <c r="A5" s="898"/>
      <c r="B5" s="899"/>
      <c r="C5" s="899"/>
      <c r="D5" s="899"/>
      <c r="E5" s="899"/>
      <c r="F5" s="899"/>
      <c r="G5" s="899"/>
      <c r="H5" s="11"/>
      <c r="I5" s="870"/>
      <c r="J5" s="870"/>
    </row>
    <row r="6" spans="1:10" s="160" customFormat="1"/>
    <row r="7" spans="1:10" ht="12.75" customHeight="1">
      <c r="A7" s="95" t="s">
        <v>497</v>
      </c>
      <c r="B7" s="115"/>
      <c r="C7" s="115"/>
      <c r="D7" s="96"/>
      <c r="F7" s="368"/>
    </row>
    <row r="9" spans="1:10" ht="38.25">
      <c r="A9" s="456"/>
      <c r="B9" s="457"/>
      <c r="C9" s="458"/>
      <c r="D9" s="171" t="s">
        <v>70</v>
      </c>
      <c r="E9" s="105" t="s">
        <v>13</v>
      </c>
      <c r="F9" s="172" t="s">
        <v>14</v>
      </c>
      <c r="G9" s="172" t="s">
        <v>22</v>
      </c>
      <c r="H9" s="243" t="s">
        <v>39</v>
      </c>
    </row>
    <row r="10" spans="1:10">
      <c r="A10" s="248"/>
      <c r="B10" s="115"/>
      <c r="C10" s="115"/>
      <c r="D10" s="112" t="s">
        <v>94</v>
      </c>
      <c r="E10" s="112" t="s">
        <v>94</v>
      </c>
      <c r="F10" s="112" t="s">
        <v>94</v>
      </c>
      <c r="G10" s="112" t="s">
        <v>94</v>
      </c>
      <c r="H10" s="360" t="s">
        <v>94</v>
      </c>
    </row>
    <row r="11" spans="1:10" ht="7.5" customHeight="1">
      <c r="A11" s="248"/>
      <c r="B11" s="115"/>
      <c r="C11" s="115"/>
      <c r="D11" s="283"/>
      <c r="E11" s="283"/>
      <c r="F11" s="283"/>
      <c r="G11" s="283"/>
      <c r="H11" s="283"/>
    </row>
    <row r="12" spans="1:10">
      <c r="A12" s="248"/>
      <c r="B12" s="115" t="s">
        <v>161</v>
      </c>
      <c r="C12" s="115"/>
      <c r="D12" s="283">
        <f>'[15]Summary Consolidated'!$K$24*'[15]Labour splits'!$G$24/1000</f>
        <v>6640.6356348879763</v>
      </c>
      <c r="E12" s="283">
        <f>'[15]Summary Consolidated'!$K$24*'[15]Labour splits'!$G$26/1000</f>
        <v>172.86526947399938</v>
      </c>
      <c r="F12" s="283">
        <f>'[15]Summary Consolidated'!$K$24*'[15]Labour splits'!$G$28/1000</f>
        <v>1656.897299863994</v>
      </c>
      <c r="G12" s="283"/>
      <c r="H12" s="283">
        <f>SUM(D12:G12)</f>
        <v>8470.3982042259704</v>
      </c>
      <c r="I12" s="452"/>
    </row>
    <row r="13" spans="1:10">
      <c r="A13" s="248"/>
      <c r="B13" s="115"/>
      <c r="C13" s="115"/>
      <c r="D13" s="283"/>
      <c r="E13" s="283"/>
      <c r="F13" s="283"/>
      <c r="G13" s="283"/>
      <c r="H13" s="283"/>
      <c r="I13" s="452"/>
    </row>
    <row r="14" spans="1:10">
      <c r="A14" s="248"/>
      <c r="B14" s="115" t="s">
        <v>162</v>
      </c>
      <c r="C14" s="115"/>
      <c r="D14" s="459">
        <f>'[15]Summary Consolidated'!$K$17*'[15]Labour splits'!$G$24/1000</f>
        <v>-7541.4623608239817</v>
      </c>
      <c r="E14" s="459">
        <f>'[15]Summary Consolidated'!$K$17*'[15]Labour splits'!$G$26/1000</f>
        <v>-196.31508110199951</v>
      </c>
      <c r="F14" s="459">
        <f>'[15]Summary Consolidated'!$K$17*'[15]Labour splits'!$G$28/1000</f>
        <v>-1881.661532071995</v>
      </c>
      <c r="G14" s="459">
        <v>0</v>
      </c>
      <c r="H14" s="283">
        <f t="shared" ref="H14:H17" si="0">SUM(D14:G14)</f>
        <v>-9619.4389739979761</v>
      </c>
      <c r="I14" s="452"/>
    </row>
    <row r="15" spans="1:10">
      <c r="A15" s="248"/>
      <c r="B15" s="115"/>
      <c r="C15" s="115"/>
      <c r="D15" s="283"/>
      <c r="E15" s="283"/>
      <c r="F15" s="283"/>
      <c r="G15" s="283"/>
      <c r="H15" s="283"/>
      <c r="I15" s="452"/>
    </row>
    <row r="16" spans="1:10">
      <c r="A16" s="248"/>
      <c r="B16" s="115" t="s">
        <v>163</v>
      </c>
      <c r="C16" s="115"/>
      <c r="D16" s="265">
        <f>-D20+D22-D12-D14</f>
        <v>11288.169118166703</v>
      </c>
      <c r="E16" s="265">
        <f t="shared" ref="E16" si="1">-E20+E22-E12-E14</f>
        <v>145.77193976333683</v>
      </c>
      <c r="F16" s="265">
        <f>-F20+F22-F12-F14</f>
        <v>9127.1523771976681</v>
      </c>
      <c r="G16" s="265"/>
      <c r="H16" s="283">
        <f t="shared" si="0"/>
        <v>20561.09343512771</v>
      </c>
      <c r="I16" s="452"/>
      <c r="J16" s="452"/>
    </row>
    <row r="17" spans="1:10">
      <c r="A17" s="248"/>
      <c r="B17" s="115"/>
      <c r="C17" s="115"/>
      <c r="D17" s="156"/>
      <c r="E17" s="156"/>
      <c r="F17" s="156"/>
      <c r="G17" s="156"/>
      <c r="H17" s="283">
        <f t="shared" si="0"/>
        <v>0</v>
      </c>
    </row>
    <row r="18" spans="1:10">
      <c r="A18" s="248"/>
      <c r="B18" s="295" t="s">
        <v>164</v>
      </c>
      <c r="C18" s="115"/>
      <c r="D18" s="793">
        <f>SUM(D12:D17)</f>
        <v>10387.342392230697</v>
      </c>
      <c r="E18" s="460">
        <f t="shared" ref="E18:H18" si="2">SUM(E12:E17)</f>
        <v>122.3221281353367</v>
      </c>
      <c r="F18" s="460">
        <f t="shared" si="2"/>
        <v>8902.3881449896671</v>
      </c>
      <c r="G18" s="793">
        <f>SUM(G12:G17)</f>
        <v>0</v>
      </c>
      <c r="H18" s="460">
        <f t="shared" si="2"/>
        <v>19412.052665355703</v>
      </c>
      <c r="I18" s="461"/>
    </row>
    <row r="19" spans="1:10">
      <c r="A19" s="248"/>
      <c r="B19" s="115"/>
      <c r="C19" s="115"/>
      <c r="D19" s="283"/>
      <c r="E19" s="283"/>
      <c r="F19" s="283"/>
      <c r="G19" s="283"/>
      <c r="H19" s="283"/>
      <c r="J19" s="461"/>
    </row>
    <row r="20" spans="1:10">
      <c r="A20" s="248"/>
      <c r="B20" s="115" t="s">
        <v>165</v>
      </c>
      <c r="C20" s="115"/>
      <c r="D20" s="283">
        <f>'[16]Summary Consolidated'!$K$62/1000</f>
        <v>33998.465709706405</v>
      </c>
      <c r="E20" s="283">
        <f>'[16]Summary Consolidated'!$K$63/1000</f>
        <v>1032.6147153334348</v>
      </c>
      <c r="F20" s="283">
        <f>'[16]Summary Consolidated'!$K$64/1000</f>
        <v>2171.4180600344375</v>
      </c>
      <c r="G20" s="283">
        <v>0</v>
      </c>
      <c r="H20" s="283">
        <f>SUM(D20:G20)</f>
        <v>37202.498485074277</v>
      </c>
      <c r="I20" s="452"/>
    </row>
    <row r="21" spans="1:10">
      <c r="A21" s="248"/>
      <c r="B21" s="115"/>
      <c r="C21" s="115"/>
      <c r="D21" s="283"/>
      <c r="E21" s="283"/>
      <c r="F21" s="283"/>
      <c r="G21" s="283"/>
      <c r="H21" s="283"/>
    </row>
    <row r="22" spans="1:10" ht="13.5" thickBot="1">
      <c r="A22" s="248"/>
      <c r="B22" s="115" t="s">
        <v>166</v>
      </c>
      <c r="C22" s="115"/>
      <c r="D22" s="462">
        <f>('[15]3.2.3 Provisions - TNSP 2018-19'!$D$30+'[15]3.2.3 Provisions - TNSP 2018-19'!$D$50+'[15]3.2.3 Provisions - TNSP 2018-19'!$D$70+'[15]3.2.3 Provisions - TNSP 2018-19'!$D$90)/1000</f>
        <v>44385.808101937102</v>
      </c>
      <c r="E22" s="462">
        <f>'[15]Summary Consolidated'!$K$63/1000</f>
        <v>1154.9368434687715</v>
      </c>
      <c r="F22" s="462">
        <f>'[15]Summary Consolidated'!$K$64/1000</f>
        <v>11073.806205024104</v>
      </c>
      <c r="G22" s="462"/>
      <c r="H22" s="462">
        <f t="shared" ref="H22" si="3">SUM(H18:H21)</f>
        <v>56614.551150429979</v>
      </c>
      <c r="I22" s="452"/>
    </row>
    <row r="23" spans="1:10" ht="13.5" thickTop="1">
      <c r="A23" s="248"/>
      <c r="B23" s="115"/>
      <c r="C23" s="115"/>
      <c r="D23" s="283"/>
      <c r="E23" s="283"/>
      <c r="F23" s="283"/>
      <c r="G23" s="283"/>
      <c r="H23" s="283"/>
    </row>
    <row r="24" spans="1:10">
      <c r="A24" s="248" t="s">
        <v>167</v>
      </c>
      <c r="B24" s="115"/>
      <c r="C24" s="115"/>
      <c r="D24" s="283"/>
      <c r="E24" s="283"/>
      <c r="F24" s="283"/>
      <c r="G24" s="283"/>
      <c r="H24" s="283"/>
    </row>
    <row r="25" spans="1:10" ht="6" customHeight="1">
      <c r="A25" s="433"/>
      <c r="B25" s="115"/>
      <c r="C25" s="115"/>
      <c r="D25" s="283"/>
      <c r="E25" s="283"/>
      <c r="F25" s="283"/>
      <c r="G25" s="283"/>
      <c r="H25" s="283"/>
    </row>
    <row r="26" spans="1:10">
      <c r="A26" s="433"/>
      <c r="B26" s="115" t="s">
        <v>19</v>
      </c>
      <c r="C26" s="115"/>
      <c r="D26" s="283">
        <f>'[15]Summary Consolidated'!$K$41*'[15]Labour splits'!$G$24/1000</f>
        <v>6599.9658324680004</v>
      </c>
      <c r="E26" s="283">
        <f>'[15]Summary Consolidated'!$K$41*'[15]Labour splits'!$G$26/1000</f>
        <v>171.806576189</v>
      </c>
      <c r="F26" s="283">
        <f>'[15]Summary Consolidated'!$K$41*'[15]Labour splits'!$G$28/1000</f>
        <v>1646.749824604</v>
      </c>
      <c r="G26" s="283"/>
      <c r="H26" s="283">
        <f>SUM(D26:G26)</f>
        <v>8418.522233261001</v>
      </c>
      <c r="I26" s="452"/>
    </row>
    <row r="27" spans="1:10">
      <c r="A27" s="433"/>
      <c r="B27" s="115" t="s">
        <v>20</v>
      </c>
      <c r="C27" s="115"/>
      <c r="D27" s="265">
        <f>D29-D26</f>
        <v>37785.842269469103</v>
      </c>
      <c r="E27" s="265">
        <f t="shared" ref="E27:F27" si="4">E29-E26</f>
        <v>983.13026727977149</v>
      </c>
      <c r="F27" s="265">
        <f t="shared" si="4"/>
        <v>9427.0563804201047</v>
      </c>
      <c r="G27" s="265"/>
      <c r="H27" s="283">
        <f>SUM(D27:G27)</f>
        <v>48196.02891716898</v>
      </c>
      <c r="I27" s="452"/>
    </row>
    <row r="28" spans="1:10">
      <c r="A28" s="248"/>
      <c r="B28" s="115"/>
      <c r="C28" s="115"/>
      <c r="D28" s="283"/>
      <c r="E28" s="283"/>
      <c r="F28" s="283"/>
      <c r="G28" s="283"/>
      <c r="H28" s="283"/>
    </row>
    <row r="29" spans="1:10" ht="13.5" thickBot="1">
      <c r="A29" s="248"/>
      <c r="B29" s="115"/>
      <c r="C29" s="434" t="s">
        <v>21</v>
      </c>
      <c r="D29" s="462">
        <f>D22</f>
        <v>44385.808101937102</v>
      </c>
      <c r="E29" s="462">
        <f t="shared" ref="E29:F29" si="5">E22</f>
        <v>1154.9368434687715</v>
      </c>
      <c r="F29" s="462">
        <f t="shared" si="5"/>
        <v>11073.806205024104</v>
      </c>
      <c r="G29" s="462">
        <f>G22</f>
        <v>0</v>
      </c>
      <c r="H29" s="462">
        <f t="shared" ref="H29" si="6">SUM(H24:H28)</f>
        <v>56614.551150429979</v>
      </c>
      <c r="I29" s="461"/>
    </row>
    <row r="30" spans="1:10" ht="13.5" thickTop="1">
      <c r="A30" s="286"/>
      <c r="B30" s="154"/>
      <c r="C30" s="287"/>
      <c r="D30" s="288"/>
      <c r="E30" s="288"/>
      <c r="F30" s="288"/>
      <c r="G30" s="288"/>
      <c r="H30" s="290"/>
    </row>
    <row r="31" spans="1:10">
      <c r="A31" s="115"/>
      <c r="B31" s="463"/>
      <c r="D31" s="452"/>
      <c r="E31" s="452"/>
      <c r="F31" s="452"/>
    </row>
    <row r="32" spans="1:10">
      <c r="A32" s="107" t="s">
        <v>99</v>
      </c>
      <c r="E32" s="452"/>
    </row>
    <row r="33" spans="1:6">
      <c r="A33" s="295" t="s">
        <v>443</v>
      </c>
      <c r="E33" s="452"/>
    </row>
    <row r="34" spans="1:6">
      <c r="A34" s="115" t="s">
        <v>5</v>
      </c>
    </row>
    <row r="35" spans="1:6">
      <c r="A35" s="464" t="s">
        <v>423</v>
      </c>
    </row>
    <row r="36" spans="1:6">
      <c r="A36" s="464" t="s">
        <v>426</v>
      </c>
    </row>
    <row r="37" spans="1:6">
      <c r="A37" s="115" t="s">
        <v>100</v>
      </c>
    </row>
    <row r="38" spans="1:6">
      <c r="A38" s="115" t="s">
        <v>101</v>
      </c>
    </row>
    <row r="40" spans="1:6">
      <c r="A40" s="465" t="s">
        <v>444</v>
      </c>
    </row>
    <row r="41" spans="1:6">
      <c r="A41" s="910" t="s">
        <v>445</v>
      </c>
      <c r="B41" s="911"/>
      <c r="C41" s="911"/>
      <c r="D41" s="911"/>
      <c r="E41" s="911"/>
      <c r="F41" s="911"/>
    </row>
    <row r="43" spans="1:6">
      <c r="B43" s="464"/>
    </row>
    <row r="44" spans="1:6">
      <c r="B44" s="464"/>
    </row>
    <row r="45" spans="1:6">
      <c r="B45" s="464"/>
    </row>
  </sheetData>
  <mergeCells count="5">
    <mergeCell ref="A2:G2"/>
    <mergeCell ref="A5:G5"/>
    <mergeCell ref="I5:J5"/>
    <mergeCell ref="A41:F41"/>
    <mergeCell ref="A1:H1"/>
  </mergeCells>
  <phoneticPr fontId="5" type="noConversion"/>
  <printOptions horizontalCentered="1" gridLinesSet="0"/>
  <pageMargins left="0.15748031496062992" right="0.15748031496062992" top="0.11811023622047245" bottom="0.11811023622047245" header="0.11811023622047245" footer="0.11811023622047245"/>
  <pageSetup paperSize="9" orientation="landscape" r:id="rId1"/>
  <headerFooter alignWithMargins="0">
    <oddFooter>&amp;C&amp;P&amp;RAER Information Guideline (Version 2)</oddFooter>
  </headerFooter>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7410" r:id="rId5" name="Button 2">
              <controlPr defaultSize="0" print="0" autoFill="0" autoPict="0" macro="[0]!Macro16">
                <anchor moveWithCells="1" sizeWithCells="1">
                  <from>
                    <xdr:col>6</xdr:col>
                    <xdr:colOff>1076325</xdr:colOff>
                    <xdr:row>4</xdr:row>
                    <xdr:rowOff>180975</xdr:rowOff>
                  </from>
                  <to>
                    <xdr:col>7</xdr:col>
                    <xdr:colOff>1200150</xdr:colOff>
                    <xdr:row>6</xdr:row>
                    <xdr:rowOff>114300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tabColor rgb="FFFF0000"/>
    <pageSetUpPr fitToPage="1"/>
  </sheetPr>
  <dimension ref="A1:L39"/>
  <sheetViews>
    <sheetView showGridLines="0" showZeros="0" view="pageBreakPreview" zoomScaleNormal="75" workbookViewId="0">
      <selection sqref="A1:J1"/>
    </sheetView>
  </sheetViews>
  <sheetFormatPr defaultColWidth="8.42578125" defaultRowHeight="12.75"/>
  <cols>
    <col min="1" max="2" width="1.42578125" style="86" customWidth="1"/>
    <col min="3" max="3" width="44.28515625" style="86" customWidth="1"/>
    <col min="4" max="4" width="14.5703125" style="86" customWidth="1"/>
    <col min="5" max="5" width="14.140625" style="86" customWidth="1"/>
    <col min="6" max="6" width="12.42578125" style="86" customWidth="1"/>
    <col min="7" max="7" width="12" style="86" customWidth="1"/>
    <col min="8" max="9" width="11.5703125" style="86" customWidth="1"/>
    <col min="10" max="10" width="14" style="86" customWidth="1"/>
    <col min="11" max="16384" width="8.42578125" style="86"/>
  </cols>
  <sheetData>
    <row r="1" spans="1:11" ht="18.75">
      <c r="A1" s="978" t="s">
        <v>526</v>
      </c>
      <c r="B1" s="978"/>
      <c r="C1" s="978"/>
      <c r="D1" s="978"/>
      <c r="E1" s="978"/>
      <c r="F1" s="978"/>
      <c r="G1" s="978"/>
      <c r="H1" s="978"/>
      <c r="I1" s="976"/>
      <c r="J1" s="976"/>
    </row>
    <row r="2" spans="1:11" s="163" customFormat="1" ht="63.75" customHeight="1">
      <c r="A2" s="912" t="s">
        <v>308</v>
      </c>
      <c r="B2" s="913"/>
      <c r="C2" s="913"/>
      <c r="D2" s="913"/>
      <c r="E2" s="913"/>
      <c r="F2" s="913"/>
      <c r="G2" s="913"/>
      <c r="H2" s="913"/>
      <c r="I2" s="913"/>
      <c r="J2" s="913"/>
      <c r="K2" s="520"/>
    </row>
    <row r="3" spans="1:11" s="235" customFormat="1">
      <c r="A3" s="521"/>
      <c r="B3" s="521"/>
      <c r="C3" s="521"/>
      <c r="D3" s="521"/>
      <c r="E3" s="521"/>
      <c r="F3" s="522"/>
      <c r="G3" s="522"/>
      <c r="H3" s="522"/>
      <c r="I3" s="522"/>
      <c r="J3" s="523"/>
      <c r="K3" s="523"/>
    </row>
    <row r="4" spans="1:11" s="115" customFormat="1"/>
    <row r="5" spans="1:11" s="115" customFormat="1" ht="15.75">
      <c r="A5" s="898"/>
      <c r="B5" s="914"/>
      <c r="C5" s="914"/>
      <c r="D5" s="914"/>
      <c r="E5" s="914"/>
      <c r="F5" s="914"/>
      <c r="G5" s="914"/>
      <c r="H5" s="914"/>
      <c r="I5" s="915"/>
      <c r="J5" s="915"/>
      <c r="K5" s="236"/>
    </row>
    <row r="6" spans="1:11" ht="15">
      <c r="A6" s="414"/>
      <c r="B6" s="414"/>
      <c r="C6" s="414"/>
      <c r="D6" s="414"/>
      <c r="E6" s="414"/>
      <c r="F6" s="414"/>
      <c r="G6" s="414"/>
      <c r="H6" s="414"/>
      <c r="I6" s="414"/>
      <c r="J6" s="414"/>
    </row>
    <row r="7" spans="1:11" ht="12.75" customHeight="1">
      <c r="A7" s="95" t="s">
        <v>497</v>
      </c>
      <c r="B7" s="115"/>
      <c r="C7" s="115"/>
      <c r="D7" s="96"/>
      <c r="E7" s="115"/>
      <c r="G7" s="368"/>
      <c r="H7" s="115"/>
      <c r="I7" s="115"/>
      <c r="J7" s="368"/>
    </row>
    <row r="8" spans="1:11">
      <c r="A8" s="161"/>
      <c r="C8" s="524"/>
      <c r="D8" s="525"/>
      <c r="E8" s="525"/>
      <c r="F8" s="526"/>
      <c r="G8" s="527"/>
      <c r="H8" s="526"/>
      <c r="I8" s="115"/>
      <c r="J8" s="115"/>
    </row>
    <row r="9" spans="1:11">
      <c r="A9" s="528"/>
      <c r="B9" s="529"/>
      <c r="C9" s="530" t="s">
        <v>90</v>
      </c>
      <c r="D9" s="916" t="s">
        <v>447</v>
      </c>
      <c r="E9" s="916"/>
      <c r="F9" s="916"/>
      <c r="G9" s="916"/>
      <c r="H9" s="916"/>
      <c r="I9" s="531" t="s">
        <v>309</v>
      </c>
      <c r="J9" s="532" t="s">
        <v>39</v>
      </c>
    </row>
    <row r="10" spans="1:11">
      <c r="A10" s="533"/>
      <c r="B10" s="534"/>
      <c r="C10" s="535"/>
      <c r="D10" s="536"/>
      <c r="E10" s="536"/>
      <c r="F10" s="536"/>
      <c r="G10" s="534"/>
      <c r="H10" s="536"/>
      <c r="I10" s="536"/>
      <c r="J10" s="537"/>
    </row>
    <row r="11" spans="1:11">
      <c r="A11" s="248"/>
      <c r="B11" s="115"/>
      <c r="C11" s="110"/>
      <c r="D11" s="360" t="s">
        <v>94</v>
      </c>
      <c r="E11" s="360" t="s">
        <v>94</v>
      </c>
      <c r="F11" s="360" t="s">
        <v>94</v>
      </c>
      <c r="G11" s="360" t="s">
        <v>94</v>
      </c>
      <c r="H11" s="360" t="s">
        <v>94</v>
      </c>
      <c r="I11" s="360" t="s">
        <v>94</v>
      </c>
      <c r="J11" s="360" t="s">
        <v>94</v>
      </c>
    </row>
    <row r="12" spans="1:11">
      <c r="A12" s="248"/>
      <c r="B12" s="115"/>
      <c r="C12" s="110"/>
      <c r="D12" s="478"/>
      <c r="E12" s="478"/>
      <c r="F12" s="478"/>
      <c r="G12" s="120"/>
      <c r="H12" s="478"/>
      <c r="I12" s="120"/>
      <c r="J12" s="120"/>
    </row>
    <row r="13" spans="1:11">
      <c r="A13" s="248" t="s">
        <v>165</v>
      </c>
      <c r="B13" s="115"/>
      <c r="C13" s="110"/>
      <c r="D13" s="478"/>
      <c r="E13" s="478"/>
      <c r="F13" s="478"/>
      <c r="G13" s="120"/>
      <c r="H13" s="478"/>
      <c r="I13" s="120"/>
      <c r="J13" s="120"/>
    </row>
    <row r="14" spans="1:11">
      <c r="A14" s="248"/>
      <c r="B14" s="115"/>
      <c r="C14" s="110"/>
      <c r="D14" s="478"/>
      <c r="E14" s="478"/>
      <c r="F14" s="478"/>
      <c r="G14" s="120"/>
      <c r="H14" s="478"/>
      <c r="I14" s="120"/>
      <c r="J14" s="120"/>
    </row>
    <row r="15" spans="1:11">
      <c r="A15" s="248" t="s">
        <v>161</v>
      </c>
      <c r="B15" s="115"/>
      <c r="C15" s="110"/>
      <c r="D15" s="917" t="s">
        <v>322</v>
      </c>
      <c r="E15" s="918"/>
      <c r="F15" s="918"/>
      <c r="G15" s="918"/>
      <c r="H15" s="918"/>
      <c r="I15" s="918"/>
      <c r="J15" s="919"/>
      <c r="K15" s="452"/>
    </row>
    <row r="16" spans="1:11">
      <c r="A16" s="248"/>
      <c r="B16" s="115"/>
      <c r="C16" s="110"/>
      <c r="D16" s="917"/>
      <c r="E16" s="918"/>
      <c r="F16" s="918"/>
      <c r="G16" s="918"/>
      <c r="H16" s="918"/>
      <c r="I16" s="918"/>
      <c r="J16" s="919"/>
      <c r="K16" s="452"/>
    </row>
    <row r="17" spans="1:12">
      <c r="A17" s="248" t="s">
        <v>162</v>
      </c>
      <c r="B17" s="115"/>
      <c r="C17" s="110"/>
      <c r="D17" s="917"/>
      <c r="E17" s="918"/>
      <c r="F17" s="918"/>
      <c r="G17" s="918"/>
      <c r="H17" s="918"/>
      <c r="I17" s="918"/>
      <c r="J17" s="919"/>
      <c r="K17" s="452"/>
    </row>
    <row r="18" spans="1:12">
      <c r="A18" s="248"/>
      <c r="B18" s="115"/>
      <c r="C18" s="110"/>
      <c r="D18" s="917"/>
      <c r="E18" s="918"/>
      <c r="F18" s="918"/>
      <c r="G18" s="918"/>
      <c r="H18" s="918"/>
      <c r="I18" s="918"/>
      <c r="J18" s="919"/>
      <c r="K18" s="452"/>
    </row>
    <row r="19" spans="1:12">
      <c r="A19" s="248" t="s">
        <v>163</v>
      </c>
      <c r="B19" s="295"/>
      <c r="C19" s="110"/>
      <c r="D19" s="917"/>
      <c r="E19" s="918"/>
      <c r="F19" s="918"/>
      <c r="G19" s="918"/>
      <c r="H19" s="918"/>
      <c r="I19" s="918"/>
      <c r="J19" s="919"/>
      <c r="K19" s="452"/>
    </row>
    <row r="20" spans="1:12">
      <c r="A20" s="248"/>
      <c r="B20" s="115"/>
      <c r="C20" s="110"/>
      <c r="D20" s="478"/>
      <c r="E20" s="478"/>
      <c r="F20" s="478"/>
      <c r="G20" s="478"/>
      <c r="H20" s="478"/>
      <c r="I20" s="478"/>
      <c r="J20" s="478"/>
      <c r="K20" s="452"/>
    </row>
    <row r="21" spans="1:12">
      <c r="A21" s="248"/>
      <c r="B21" s="115"/>
      <c r="C21" s="110"/>
      <c r="D21" s="478"/>
      <c r="E21" s="478"/>
      <c r="F21" s="478"/>
      <c r="G21" s="478"/>
      <c r="H21" s="478"/>
      <c r="I21" s="478"/>
      <c r="J21" s="478"/>
      <c r="K21" s="452"/>
    </row>
    <row r="22" spans="1:12" ht="13.5" thickBot="1">
      <c r="A22" s="248" t="s">
        <v>166</v>
      </c>
      <c r="B22" s="115"/>
      <c r="C22" s="110"/>
      <c r="D22" s="538"/>
      <c r="E22" s="538"/>
      <c r="F22" s="538"/>
      <c r="G22" s="538"/>
      <c r="H22" s="538"/>
      <c r="I22" s="538"/>
      <c r="J22" s="538"/>
      <c r="K22" s="452"/>
    </row>
    <row r="23" spans="1:12" ht="13.5" thickTop="1">
      <c r="A23" s="433"/>
      <c r="B23" s="434"/>
      <c r="C23" s="110"/>
      <c r="D23" s="120"/>
      <c r="E23" s="120"/>
      <c r="F23" s="120"/>
      <c r="G23" s="120"/>
      <c r="H23" s="120"/>
      <c r="I23" s="120"/>
      <c r="J23" s="248"/>
      <c r="K23" s="452"/>
    </row>
    <row r="24" spans="1:12">
      <c r="A24" s="248"/>
      <c r="B24" s="115"/>
      <c r="C24" s="110"/>
      <c r="D24" s="478"/>
      <c r="E24" s="478"/>
      <c r="F24" s="478"/>
      <c r="G24" s="478"/>
      <c r="H24" s="478"/>
      <c r="I24" s="120"/>
      <c r="J24" s="120"/>
    </row>
    <row r="25" spans="1:12">
      <c r="A25" s="248"/>
      <c r="B25" s="115"/>
      <c r="C25" s="110"/>
      <c r="D25" s="478"/>
      <c r="E25" s="478"/>
      <c r="F25" s="478"/>
      <c r="G25" s="478"/>
      <c r="H25" s="478"/>
      <c r="I25" s="120"/>
      <c r="J25" s="120"/>
      <c r="K25" s="452"/>
    </row>
    <row r="26" spans="1:12" ht="13.5" thickBot="1">
      <c r="A26" s="433" t="s">
        <v>310</v>
      </c>
      <c r="B26" s="434"/>
      <c r="C26" s="439"/>
      <c r="D26" s="539"/>
      <c r="E26" s="539"/>
      <c r="F26" s="539"/>
      <c r="G26" s="539"/>
      <c r="H26" s="539"/>
      <c r="I26" s="540"/>
      <c r="J26" s="540"/>
      <c r="L26" s="461"/>
    </row>
    <row r="27" spans="1:12" ht="13.5" thickTop="1">
      <c r="A27" s="541"/>
      <c r="B27" s="429"/>
      <c r="C27" s="446"/>
      <c r="D27" s="431"/>
      <c r="E27" s="431"/>
      <c r="F27" s="431"/>
      <c r="G27" s="431"/>
      <c r="H27" s="431"/>
      <c r="I27" s="154"/>
      <c r="J27" s="287"/>
    </row>
    <row r="28" spans="1:12">
      <c r="A28" s="107"/>
      <c r="B28" s="107"/>
      <c r="C28" s="107"/>
      <c r="D28" s="452"/>
      <c r="E28" s="441"/>
      <c r="F28" s="452"/>
      <c r="G28" s="452"/>
      <c r="H28" s="452"/>
      <c r="I28" s="115"/>
      <c r="J28" s="115"/>
    </row>
    <row r="29" spans="1:12">
      <c r="A29" s="107" t="s">
        <v>99</v>
      </c>
      <c r="E29" s="115"/>
      <c r="F29" s="452"/>
    </row>
    <row r="30" spans="1:12">
      <c r="A30" s="295" t="s">
        <v>448</v>
      </c>
      <c r="E30" s="115"/>
      <c r="F30" s="452"/>
    </row>
    <row r="31" spans="1:12">
      <c r="A31" s="115" t="s">
        <v>311</v>
      </c>
      <c r="E31" s="115"/>
    </row>
    <row r="32" spans="1:12">
      <c r="A32" s="464" t="s">
        <v>423</v>
      </c>
      <c r="E32" s="115"/>
    </row>
    <row r="33" spans="1:5">
      <c r="A33" s="464" t="s">
        <v>426</v>
      </c>
      <c r="E33" s="115"/>
    </row>
    <row r="34" spans="1:5">
      <c r="A34" s="115" t="s">
        <v>100</v>
      </c>
      <c r="E34" s="115"/>
    </row>
    <row r="35" spans="1:5">
      <c r="A35" s="115" t="s">
        <v>101</v>
      </c>
      <c r="E35" s="115"/>
    </row>
    <row r="36" spans="1:5">
      <c r="E36" s="115"/>
    </row>
    <row r="37" spans="1:5">
      <c r="A37" s="465" t="s">
        <v>449</v>
      </c>
      <c r="E37" s="115"/>
    </row>
    <row r="38" spans="1:5">
      <c r="A38" s="86" t="s">
        <v>450</v>
      </c>
      <c r="E38" s="115"/>
    </row>
    <row r="39" spans="1:5">
      <c r="E39" s="115"/>
    </row>
  </sheetData>
  <mergeCells count="5">
    <mergeCell ref="A2:J2"/>
    <mergeCell ref="A5:J5"/>
    <mergeCell ref="D9:H9"/>
    <mergeCell ref="D15:J19"/>
    <mergeCell ref="A1:H1"/>
  </mergeCells>
  <printOptions horizontalCentered="1" gridLinesSet="0"/>
  <pageMargins left="0.15748031496062992" right="0.15748031496062992" top="0.11811023622047245" bottom="0.11811023622047245" header="0.11811023622047245" footer="0.11811023622047245"/>
  <pageSetup paperSize="9" orientation="landscape" r:id="rId1"/>
  <headerFooter alignWithMargins="0">
    <oddFooter>&amp;C&amp;P&amp;RAER Information Guideline (Version 2)</oddFooter>
  </headerFooter>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48129" r:id="rId5" name="Button 1">
              <controlPr defaultSize="0" print="0" autoFill="0" autoPict="0" macro="[0]!Macro16">
                <anchor moveWithCells="1" sizeWithCells="1">
                  <from>
                    <xdr:col>8</xdr:col>
                    <xdr:colOff>371475</xdr:colOff>
                    <xdr:row>3</xdr:row>
                    <xdr:rowOff>85725</xdr:rowOff>
                  </from>
                  <to>
                    <xdr:col>9</xdr:col>
                    <xdr:colOff>866775</xdr:colOff>
                    <xdr:row>5</xdr:row>
                    <xdr:rowOff>19050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tabColor rgb="FF00B050"/>
    <pageSetUpPr fitToPage="1"/>
  </sheetPr>
  <dimension ref="A1:J48"/>
  <sheetViews>
    <sheetView showGridLines="0" view="pageBreakPreview" zoomScaleNormal="100" workbookViewId="0">
      <selection activeCell="H15" sqref="H15"/>
    </sheetView>
  </sheetViews>
  <sheetFormatPr defaultColWidth="8" defaultRowHeight="12.75"/>
  <cols>
    <col min="1" max="1" width="24.42578125" style="86" bestFit="1" customWidth="1"/>
    <col min="2" max="2" width="46.5703125" style="86" customWidth="1"/>
    <col min="3" max="5" width="17.7109375" style="86" customWidth="1"/>
    <col min="6" max="6" width="14.5703125" style="86" customWidth="1"/>
    <col min="7" max="7" width="11" style="86" customWidth="1"/>
    <col min="8" max="8" width="11.28515625" style="86" customWidth="1"/>
    <col min="9" max="9" width="14" style="86" customWidth="1"/>
    <col min="10" max="10" width="14.28515625" style="86" customWidth="1"/>
    <col min="11" max="11" width="15" style="86" customWidth="1"/>
    <col min="12" max="16384" width="8" style="86"/>
  </cols>
  <sheetData>
    <row r="1" spans="1:10" ht="18.75">
      <c r="A1" s="978" t="s">
        <v>526</v>
      </c>
      <c r="B1" s="978"/>
      <c r="C1" s="978"/>
      <c r="D1" s="978"/>
      <c r="E1" s="978"/>
      <c r="F1" s="978"/>
      <c r="G1" s="978"/>
      <c r="H1" s="978"/>
      <c r="I1" s="976"/>
      <c r="J1" s="976"/>
    </row>
    <row r="2" spans="1:10" s="163" customFormat="1" ht="16.5" customHeight="1">
      <c r="A2" s="862" t="s">
        <v>211</v>
      </c>
      <c r="B2" s="920"/>
      <c r="C2" s="920"/>
      <c r="D2" s="920"/>
      <c r="E2" s="920"/>
      <c r="F2" s="9"/>
      <c r="G2" s="9"/>
      <c r="H2" s="9"/>
      <c r="I2" s="9"/>
      <c r="J2" s="299"/>
    </row>
    <row r="3" spans="1:10" s="235" customFormat="1">
      <c r="A3" s="542"/>
      <c r="B3" s="542"/>
      <c r="C3" s="542"/>
      <c r="D3" s="542"/>
      <c r="E3" s="542"/>
      <c r="F3" s="9"/>
      <c r="G3" s="9"/>
      <c r="H3" s="9"/>
      <c r="I3" s="234"/>
      <c r="J3" s="234"/>
    </row>
    <row r="4" spans="1:10" s="115" customFormat="1"/>
    <row r="5" spans="1:10" s="115" customFormat="1" ht="15.75">
      <c r="A5" s="898"/>
      <c r="B5" s="924"/>
      <c r="C5" s="924"/>
      <c r="D5" s="924"/>
      <c r="E5" s="924"/>
      <c r="F5" s="543"/>
      <c r="G5" s="543"/>
      <c r="H5" s="544"/>
      <c r="I5" s="544"/>
      <c r="J5" s="236"/>
    </row>
    <row r="6" spans="1:10" ht="15">
      <c r="A6" s="414"/>
      <c r="B6" s="414"/>
      <c r="C6" s="414"/>
      <c r="D6" s="414"/>
      <c r="E6" s="414"/>
      <c r="F6" s="414"/>
      <c r="G6" s="414"/>
      <c r="H6" s="414"/>
      <c r="I6" s="414"/>
      <c r="J6" s="414"/>
    </row>
    <row r="7" spans="1:10" ht="15">
      <c r="A7" s="95" t="s">
        <v>497</v>
      </c>
      <c r="B7" s="115"/>
      <c r="C7" s="96"/>
      <c r="D7" s="115"/>
      <c r="E7" s="115"/>
      <c r="F7" s="97"/>
      <c r="G7" s="417"/>
      <c r="H7" s="415"/>
      <c r="I7" s="415"/>
      <c r="J7" s="416"/>
    </row>
    <row r="8" spans="1:10" ht="15">
      <c r="A8" s="154"/>
      <c r="B8" s="154"/>
      <c r="C8" s="154"/>
      <c r="D8" s="154"/>
      <c r="E8" s="154"/>
      <c r="F8" s="97"/>
      <c r="G8" s="97"/>
      <c r="H8" s="415"/>
      <c r="I8" s="415"/>
      <c r="J8" s="417"/>
    </row>
    <row r="9" spans="1:10" ht="25.5">
      <c r="A9" s="545" t="s">
        <v>174</v>
      </c>
      <c r="B9" s="171" t="s">
        <v>172</v>
      </c>
      <c r="C9" s="171" t="s">
        <v>2</v>
      </c>
      <c r="D9" s="171" t="s">
        <v>175</v>
      </c>
      <c r="E9" s="105" t="s">
        <v>173</v>
      </c>
      <c r="F9" s="415"/>
      <c r="G9" s="417"/>
    </row>
    <row r="10" spans="1:10" ht="16.5" customHeight="1">
      <c r="A10" s="546"/>
      <c r="B10" s="547"/>
      <c r="C10" s="547"/>
      <c r="D10" s="547"/>
      <c r="E10" s="360" t="s">
        <v>94</v>
      </c>
      <c r="F10" s="415"/>
      <c r="G10" s="415"/>
    </row>
    <row r="11" spans="1:10" ht="6" customHeight="1">
      <c r="A11" s="248"/>
      <c r="B11" s="427"/>
      <c r="C11" s="427"/>
      <c r="D11" s="427"/>
      <c r="E11" s="118"/>
      <c r="F11" s="415"/>
      <c r="G11" s="415"/>
    </row>
    <row r="12" spans="1:10" ht="15">
      <c r="A12" s="433"/>
      <c r="B12" s="478" t="s">
        <v>152</v>
      </c>
      <c r="C12" s="478"/>
      <c r="D12" s="478"/>
      <c r="E12" s="478"/>
      <c r="F12" s="415"/>
      <c r="G12" s="415"/>
    </row>
    <row r="13" spans="1:10" ht="15">
      <c r="A13" s="433"/>
      <c r="B13" s="478"/>
      <c r="C13" s="478"/>
      <c r="D13" s="478"/>
      <c r="E13" s="478"/>
      <c r="F13" s="415"/>
      <c r="G13" s="415"/>
    </row>
    <row r="14" spans="1:10" ht="15">
      <c r="A14" s="433"/>
      <c r="B14" s="478"/>
      <c r="C14" s="478"/>
      <c r="D14" s="478"/>
      <c r="E14" s="478"/>
      <c r="F14" s="415"/>
      <c r="G14" s="415"/>
    </row>
    <row r="15" spans="1:10" ht="15">
      <c r="A15" s="433"/>
      <c r="B15" s="478" t="s">
        <v>176</v>
      </c>
      <c r="C15" s="478"/>
      <c r="D15" s="478"/>
      <c r="E15" s="478"/>
      <c r="F15" s="415"/>
      <c r="G15" s="415"/>
    </row>
    <row r="16" spans="1:10" ht="15">
      <c r="A16" s="433"/>
      <c r="B16" s="478"/>
      <c r="C16" s="478"/>
      <c r="D16" s="478"/>
      <c r="E16" s="478"/>
      <c r="F16" s="415"/>
      <c r="G16" s="415"/>
    </row>
    <row r="17" spans="1:10" ht="15">
      <c r="A17" s="433"/>
      <c r="B17" s="548"/>
      <c r="C17" s="548"/>
      <c r="D17" s="548"/>
      <c r="E17" s="548"/>
      <c r="F17" s="415"/>
      <c r="G17" s="415"/>
    </row>
    <row r="18" spans="1:10" ht="15">
      <c r="A18" s="433"/>
      <c r="B18" s="478" t="s">
        <v>177</v>
      </c>
      <c r="C18" s="478"/>
      <c r="D18" s="478"/>
      <c r="E18" s="478"/>
      <c r="F18" s="415"/>
      <c r="G18" s="415"/>
    </row>
    <row r="19" spans="1:10" ht="15">
      <c r="A19" s="433"/>
      <c r="B19" s="549"/>
      <c r="C19" s="478"/>
      <c r="D19" s="478"/>
      <c r="E19" s="478"/>
      <c r="F19" s="415"/>
      <c r="G19" s="415"/>
    </row>
    <row r="20" spans="1:10" ht="15">
      <c r="A20" s="541"/>
      <c r="B20" s="550"/>
      <c r="C20" s="550"/>
      <c r="D20" s="550"/>
      <c r="E20" s="550"/>
      <c r="F20" s="415"/>
      <c r="G20" s="415"/>
    </row>
    <row r="21" spans="1:10" ht="15">
      <c r="A21" s="541"/>
      <c r="B21" s="431"/>
      <c r="C21" s="431"/>
      <c r="D21" s="551"/>
      <c r="E21" s="552"/>
      <c r="F21" s="415"/>
      <c r="G21" s="415"/>
    </row>
    <row r="22" spans="1:10" ht="27" customHeight="1">
      <c r="A22" s="553" t="s">
        <v>178</v>
      </c>
      <c r="B22" s="554"/>
      <c r="C22" s="554"/>
      <c r="D22" s="554"/>
      <c r="E22" s="555"/>
      <c r="F22" s="454"/>
      <c r="G22" s="454"/>
      <c r="H22" s="415"/>
      <c r="I22" s="415"/>
      <c r="J22" s="415"/>
    </row>
    <row r="23" spans="1:10" ht="15">
      <c r="A23" s="546"/>
      <c r="B23" s="435"/>
      <c r="C23" s="436"/>
      <c r="D23" s="436"/>
      <c r="E23" s="556" t="s">
        <v>94</v>
      </c>
      <c r="F23" s="454"/>
      <c r="G23" s="454"/>
      <c r="H23" s="415"/>
      <c r="I23" s="415"/>
      <c r="J23" s="415"/>
    </row>
    <row r="24" spans="1:10" ht="6" customHeight="1">
      <c r="A24" s="120"/>
      <c r="B24" s="440"/>
      <c r="C24" s="441"/>
      <c r="D24" s="441"/>
      <c r="E24" s="478"/>
      <c r="F24" s="454"/>
      <c r="G24" s="454"/>
      <c r="H24" s="415"/>
      <c r="I24" s="415"/>
      <c r="J24" s="415"/>
    </row>
    <row r="25" spans="1:10" ht="15">
      <c r="A25" s="120"/>
      <c r="B25" s="440" t="s">
        <v>179</v>
      </c>
      <c r="C25" s="441"/>
      <c r="D25" s="441"/>
      <c r="E25" s="478"/>
      <c r="F25" s="454"/>
      <c r="G25" s="454"/>
      <c r="H25" s="415"/>
      <c r="I25" s="415"/>
      <c r="J25" s="415"/>
    </row>
    <row r="26" spans="1:10" ht="15">
      <c r="A26" s="120"/>
      <c r="B26" s="440"/>
      <c r="C26" s="441"/>
      <c r="D26" s="441"/>
      <c r="E26" s="478"/>
      <c r="F26" s="454"/>
      <c r="G26" s="454"/>
      <c r="H26" s="415"/>
      <c r="I26" s="415"/>
      <c r="J26" s="415"/>
    </row>
    <row r="27" spans="1:10" ht="15">
      <c r="A27" s="120"/>
      <c r="B27" s="440" t="s">
        <v>180</v>
      </c>
      <c r="C27" s="441"/>
      <c r="D27" s="441"/>
      <c r="E27" s="478"/>
      <c r="F27" s="454"/>
      <c r="G27" s="454"/>
      <c r="H27" s="415"/>
      <c r="I27" s="415"/>
      <c r="J27" s="415"/>
    </row>
    <row r="28" spans="1:10" ht="15">
      <c r="A28" s="120"/>
      <c r="B28" s="440"/>
      <c r="C28" s="441"/>
      <c r="D28" s="441"/>
      <c r="E28" s="478"/>
      <c r="F28" s="454"/>
      <c r="G28" s="454"/>
      <c r="H28" s="415"/>
    </row>
    <row r="29" spans="1:10" ht="15.75" thickBot="1">
      <c r="A29" s="153"/>
      <c r="B29" s="557" t="s">
        <v>181</v>
      </c>
      <c r="C29" s="431"/>
      <c r="D29" s="431"/>
      <c r="E29" s="481"/>
      <c r="F29" s="454"/>
      <c r="G29" s="454"/>
    </row>
    <row r="30" spans="1:10" ht="15.75" thickTop="1">
      <c r="A30" s="546"/>
      <c r="B30" s="435"/>
      <c r="C30" s="436"/>
      <c r="D30" s="436"/>
      <c r="E30" s="558"/>
      <c r="F30" s="454"/>
      <c r="G30" s="454"/>
    </row>
    <row r="31" spans="1:10" ht="15">
      <c r="A31" s="120"/>
      <c r="B31" s="440" t="s">
        <v>168</v>
      </c>
      <c r="C31" s="441"/>
      <c r="D31" s="441"/>
      <c r="E31" s="559"/>
      <c r="F31" s="454"/>
      <c r="G31" s="454"/>
    </row>
    <row r="32" spans="1:10" ht="15">
      <c r="A32" s="120"/>
      <c r="B32" s="440"/>
      <c r="C32" s="441"/>
      <c r="D32" s="441"/>
      <c r="E32" s="559"/>
      <c r="F32" s="454"/>
      <c r="G32" s="454"/>
    </row>
    <row r="33" spans="1:7" ht="15">
      <c r="A33" s="120"/>
      <c r="B33" s="440" t="s">
        <v>169</v>
      </c>
      <c r="C33" s="441"/>
      <c r="D33" s="441"/>
      <c r="E33" s="559"/>
      <c r="F33" s="454"/>
      <c r="G33" s="454"/>
    </row>
    <row r="34" spans="1:7" ht="15">
      <c r="A34" s="120"/>
      <c r="B34" s="440"/>
      <c r="C34" s="441"/>
      <c r="D34" s="441"/>
      <c r="E34" s="559"/>
      <c r="F34" s="454"/>
      <c r="G34" s="454"/>
    </row>
    <row r="35" spans="1:7" ht="15.75" thickBot="1">
      <c r="A35" s="153"/>
      <c r="B35" s="557" t="s">
        <v>182</v>
      </c>
      <c r="C35" s="431"/>
      <c r="D35" s="431"/>
      <c r="E35" s="481"/>
      <c r="F35" s="454"/>
      <c r="G35" s="454"/>
    </row>
    <row r="36" spans="1:7" ht="15.75" thickTop="1">
      <c r="A36" s="286"/>
      <c r="B36" s="560"/>
      <c r="C36" s="431"/>
      <c r="D36" s="431"/>
      <c r="E36" s="561"/>
      <c r="F36" s="454"/>
      <c r="G36" s="454"/>
    </row>
    <row r="37" spans="1:7" ht="29.25" customHeight="1">
      <c r="A37" s="562" t="s">
        <v>189</v>
      </c>
      <c r="B37" s="563"/>
      <c r="C37" s="563"/>
      <c r="D37" s="554"/>
      <c r="E37" s="564"/>
      <c r="F37" s="97"/>
      <c r="G37" s="97"/>
    </row>
    <row r="38" spans="1:7" ht="35.25" customHeight="1">
      <c r="A38" s="921" t="s">
        <v>190</v>
      </c>
      <c r="B38" s="922"/>
      <c r="C38" s="922"/>
      <c r="D38" s="922"/>
      <c r="E38" s="923"/>
      <c r="F38" s="97"/>
      <c r="G38" s="97"/>
    </row>
    <row r="39" spans="1:7" ht="25.5">
      <c r="A39" s="565"/>
      <c r="B39" s="566"/>
      <c r="C39" s="567" t="s">
        <v>188</v>
      </c>
      <c r="D39" s="567" t="s">
        <v>3</v>
      </c>
      <c r="E39" s="567" t="s">
        <v>39</v>
      </c>
      <c r="F39" s="97"/>
      <c r="G39" s="97"/>
    </row>
    <row r="40" spans="1:7" ht="15" customHeight="1">
      <c r="A40" s="546"/>
      <c r="B40" s="568"/>
      <c r="C40" s="360" t="s">
        <v>94</v>
      </c>
      <c r="D40" s="360" t="s">
        <v>94</v>
      </c>
      <c r="E40" s="360" t="s">
        <v>94</v>
      </c>
      <c r="F40" s="97"/>
      <c r="G40" s="97"/>
    </row>
    <row r="41" spans="1:7" ht="6" customHeight="1">
      <c r="A41" s="120"/>
      <c r="B41" s="115"/>
      <c r="C41" s="478"/>
      <c r="D41" s="478"/>
      <c r="E41" s="569"/>
      <c r="F41" s="97"/>
      <c r="G41" s="97"/>
    </row>
    <row r="42" spans="1:7" ht="15">
      <c r="A42" s="120"/>
      <c r="B42" s="440" t="s">
        <v>183</v>
      </c>
      <c r="C42" s="478"/>
      <c r="D42" s="478"/>
      <c r="E42" s="569"/>
      <c r="F42" s="97"/>
      <c r="G42" s="97"/>
    </row>
    <row r="43" spans="1:7" ht="15">
      <c r="A43" s="120"/>
      <c r="B43" s="440" t="s">
        <v>184</v>
      </c>
      <c r="C43" s="478"/>
      <c r="D43" s="478"/>
      <c r="E43" s="569"/>
      <c r="F43" s="97"/>
      <c r="G43" s="97"/>
    </row>
    <row r="44" spans="1:7" ht="15">
      <c r="A44" s="120"/>
      <c r="B44" s="440" t="s">
        <v>186</v>
      </c>
      <c r="C44" s="478"/>
      <c r="D44" s="478"/>
      <c r="E44" s="569"/>
      <c r="F44" s="97"/>
      <c r="G44" s="97"/>
    </row>
    <row r="45" spans="1:7">
      <c r="A45" s="120"/>
      <c r="B45" s="440" t="s">
        <v>185</v>
      </c>
      <c r="C45" s="478"/>
      <c r="D45" s="478"/>
      <c r="E45" s="569"/>
    </row>
    <row r="46" spans="1:7">
      <c r="A46" s="120"/>
      <c r="B46" s="570"/>
      <c r="C46" s="478"/>
      <c r="D46" s="478"/>
      <c r="E46" s="569"/>
    </row>
    <row r="47" spans="1:7">
      <c r="A47" s="120"/>
      <c r="B47" s="440" t="s">
        <v>187</v>
      </c>
      <c r="C47" s="571"/>
      <c r="D47" s="571"/>
      <c r="E47" s="572"/>
    </row>
    <row r="48" spans="1:7">
      <c r="A48" s="153"/>
      <c r="B48" s="573"/>
      <c r="C48" s="574"/>
      <c r="D48" s="575"/>
      <c r="E48" s="576"/>
    </row>
  </sheetData>
  <mergeCells count="4">
    <mergeCell ref="A2:E2"/>
    <mergeCell ref="A38:E38"/>
    <mergeCell ref="A5:E5"/>
    <mergeCell ref="A1:H1"/>
  </mergeCells>
  <phoneticPr fontId="5" type="noConversion"/>
  <dataValidations count="403">
    <dataValidation type="textLength" errorStyle="information" allowBlank="1" showInputMessage="1" showErrorMessage="1" error="XLBVal:8=Self Insurance - Transline_x000d__x000a_" sqref="F256">
      <formula1>0</formula1>
      <formula2>300</formula2>
    </dataValidation>
    <dataValidation type="textLength" errorStyle="information" allowBlank="1" showInputMessage="1" showErrorMessage="1" error="XLBVal:8=Interest Expense_x000d__x000a_" sqref="F252">
      <formula1>0</formula1>
      <formula2>300</formula2>
    </dataValidation>
    <dataValidation type="textLength" errorStyle="information" allowBlank="1" showInputMessage="1" showErrorMessage="1" error="XLBVal:8=Other Non-Regulated_x000d__x000a_" sqref="F248">
      <formula1>0</formula1>
      <formula2>300</formula2>
    </dataValidation>
    <dataValidation type="textLength" errorStyle="information" allowBlank="1" showInputMessage="1" showErrorMessage="1" error="XLBVal:8=Data Centres_x000d__x000a_" sqref="F244">
      <formula1>0</formula1>
      <formula2>300</formula2>
    </dataValidation>
    <dataValidation type="textLength" errorStyle="information" allowBlank="1" showInputMessage="1" showErrorMessage="1" error="XLBVal:8=External Work_x000d__x000a_" sqref="F240">
      <formula1>0</formula1>
      <formula2>300</formula2>
    </dataValidation>
    <dataValidation type="textLength" errorStyle="information" allowBlank="1" showInputMessage="1" showErrorMessage="1" error="XLBVal:8=Tarraleah-Boyer Tee_x000d__x000a_" sqref="F236">
      <formula1>0</formula1>
      <formula2>300</formula2>
    </dataValidation>
    <dataValidation type="textLength" errorStyle="information" allowBlank="1" showInputMessage="1" showErrorMessage="1" error="XLBVal:8=Mersey Forth OPGW_x000d__x000a_" sqref="F232">
      <formula1>0</formula1>
      <formula2>300</formula2>
    </dataValidation>
    <dataValidation type="textLength" errorStyle="information" allowBlank="1" showInputMessage="1" showErrorMessage="1" error="XLBVal:8=Power System Safety Administration_x000d__x000a_" sqref="F228">
      <formula1>0</formula1>
      <formula2>300</formula2>
    </dataValidation>
    <dataValidation type="textLength" errorStyle="information" allowBlank="1" showInputMessage="1" showErrorMessage="1" error="XLBVal:8=Telephony - External_x000d__x000a_" sqref="F224">
      <formula1>0</formula1>
      <formula2>300</formula2>
    </dataValidation>
    <dataValidation type="textLength" errorStyle="information" allowBlank="1" showInputMessage="1" showErrorMessage="1" error="XLBVal:8=7025 - External Works_x000d__x000a_" sqref="F220">
      <formula1>0</formula1>
      <formula2>300</formula2>
    </dataValidation>
    <dataValidation type="textLength" errorStyle="information" allowBlank="1" showInputMessage="1" showErrorMessage="1" error="XLBVal:8=TEMCO_x000d__x000a_" sqref="F216">
      <formula1>0</formula1>
      <formula2>300</formula2>
    </dataValidation>
    <dataValidation type="textLength" errorStyle="information" allowBlank="1" showInputMessage="1" showErrorMessage="1" error="XLBVal:8=Mobile Phone Antennae Installation_x000d__x000a_" sqref="F212">
      <formula1>0</formula1>
      <formula2>300</formula2>
    </dataValidation>
    <dataValidation type="textLength" errorStyle="information" allowBlank="1" showInputMessage="1" showErrorMessage="1" error="XLBVal:8=Rental Properties Maintenance_x000d__x000a_" sqref="F208">
      <formula1>0</formula1>
      <formula2>300</formula2>
    </dataValidation>
    <dataValidation type="textLength" errorStyle="information" allowBlank="1" showInputMessage="1" showErrorMessage="1" error="XLBVal:8=System Protection Scheme_x000d__x000a_" sqref="F204">
      <formula1>0</formula1>
      <formula2>300</formula2>
    </dataValidation>
    <dataValidation type="textLength" errorStyle="information" allowBlank="1" showInputMessage="1" showErrorMessage="1" error="XLBVal:8=Distribution Switching - Aurora_x000d__x000a_" sqref="F200">
      <formula1>0</formula1>
      <formula2>300</formula2>
    </dataValidation>
    <dataValidation type="textLength" errorStyle="information" allowBlank="1" showInputMessage="1" showErrorMessage="1" error="XLBVal:8=6107 - Distribution_x000d__x000a_" sqref="F196">
      <formula1>0</formula1>
      <formula2>300</formula2>
    </dataValidation>
    <dataValidation type="textLength" errorStyle="information" allowBlank="1" showInputMessage="1" showErrorMessage="1" error="XLBVal:8=6103 - Regulatory Incentive - TSG_x000d__x000a_" sqref="F192">
      <formula1>0</formula1>
      <formula2>300</formula2>
    </dataValidation>
    <dataValidation type="textLength" errorStyle="information" allowBlank="1" showInputMessage="1" showErrorMessage="1" error="XLBVal:8=TWEM NEM_x000d__x000a_" sqref="F188">
      <formula1>0</formula1>
      <formula2>300</formula2>
    </dataValidation>
    <dataValidation type="textLength" errorStyle="information" allowBlank="1" showInputMessage="1" showErrorMessage="1" error="XLBVal:8=Income Sale of Motor Vehicles_x000d__x000a_" sqref="F184">
      <formula1>0</formula1>
      <formula2>300</formula2>
    </dataValidation>
    <dataValidation type="textLength" errorStyle="information" allowBlank="1" showInputMessage="1" showErrorMessage="1" error="XLBVal:8=Network Integration_x000d__x000a_" sqref="F180">
      <formula1>0</formula1>
      <formula2>300</formula2>
    </dataValidation>
    <dataValidation type="textLength" errorStyle="information" allowBlank="1" showInputMessage="1" showErrorMessage="1" error="XLBVal:8=Overheads Recovered Corporate Governance_x000d__x000a_" sqref="F176">
      <formula1>0</formula1>
      <formula2>300</formula2>
    </dataValidation>
    <dataValidation type="textLength" errorStyle="information" allowBlank="1" showInputMessage="1" showErrorMessage="1" error="XLBVal:8=Overheads Recovered Transmission Operations Group_x000d__x000a_" sqref="F172">
      <formula1>0</formula1>
      <formula2>300</formula2>
    </dataValidation>
    <dataValidation type="textLength" errorStyle="information" allowBlank="1" showInputMessage="1" showErrorMessage="1" error="XLBVal:8=Insurance_x000d__x000a_" sqref="F168">
      <formula1>0</formula1>
      <formula2>300</formula2>
    </dataValidation>
    <dataValidation type="textLength" errorStyle="information" allowBlank="1" showInputMessage="1" showErrorMessage="1" error="XLBVal:8=Mobile Radio - Shared Costs_x000d__x000a_" sqref="F164">
      <formula1>0</formula1>
      <formula2>300</formula2>
    </dataValidation>
    <dataValidation type="textLength" errorStyle="information" allowBlank="1" showInputMessage="1" showErrorMessage="1" error="XLBVal:8=Fleet Cost_x000d__x000a_" sqref="F160">
      <formula1>0</formula1>
      <formula2>300</formula2>
    </dataValidation>
    <dataValidation type="textLength" errorStyle="information" allowBlank="1" showInputMessage="1" showErrorMessage="1" error="XLBVal:8=Mobile Radio Services_x000d__x000a_" sqref="F156">
      <formula1>0</formula1>
      <formula2>300</formula2>
    </dataValidation>
    <dataValidation type="textLength" errorStyle="information" allowBlank="1" showInputMessage="1" showErrorMessage="1" error="XLBVal:8=Mobile Radio - Internal_x000d__x000a_" sqref="F152">
      <formula1>0</formula1>
      <formula2>300</formula2>
    </dataValidation>
    <dataValidation type="textLength" errorStyle="information" allowBlank="1" showInputMessage="1" showErrorMessage="1" error="XLBVal:8=Fleet Costs_x000d__x000a_" sqref="F148">
      <formula1>0</formula1>
      <formula2>300</formula2>
    </dataValidation>
    <dataValidation type="textLength" errorStyle="information" allowBlank="1" showInputMessage="1" showErrorMessage="1" error="XLBVal:8=Ancillary Service_x000d__x000a_" sqref="F144">
      <formula1>0</formula1>
      <formula2>300</formula2>
    </dataValidation>
    <dataValidation type="textLength" errorStyle="information" allowBlank="1" showInputMessage="1" showErrorMessage="1" error="XLBVal:8=Control Room Cost_x000d__x000a_" sqref="F140">
      <formula1>0</formula1>
      <formula2>300</formula2>
    </dataValidation>
    <dataValidation type="textLength" errorStyle="information" allowBlank="1" showInputMessage="1" showErrorMessage="1" error="XLBVal:8=Power System Data Management_x000d__x000a_" sqref="F136">
      <formula1>0</formula1>
      <formula2>300</formula2>
    </dataValidation>
    <dataValidation type="textLength" errorStyle="information" allowBlank="1" showInputMessage="1" showErrorMessage="1" error="XLBVal:8=Regulation Activities_x000d__x000a_" sqref="F132">
      <formula1>0</formula1>
      <formula2>300</formula2>
    </dataValidation>
    <dataValidation type="textLength" errorStyle="information" allowBlank="1" showInputMessage="1" showErrorMessage="1" error="XLBVal:8=Projects Approval_x000d__x000a_" sqref="F128">
      <formula1>0</formula1>
      <formula2>300</formula2>
    </dataValidation>
    <dataValidation type="textLength" errorStyle="information" allowBlank="1" showInputMessage="1" showErrorMessage="1" error="XLBVal:8=Load Forecast_x000d__x000a_" sqref="F124">
      <formula1>0</formula1>
      <formula2>300</formula2>
    </dataValidation>
    <dataValidation type="textLength" errorStyle="information" allowBlank="1" showInputMessage="1" showErrorMessage="1" error="XLBVal:8=System Performance_x000d__x000a_" sqref="F120">
      <formula1>0</formula1>
      <formula2>300</formula2>
    </dataValidation>
    <dataValidation type="textLength" errorStyle="information" allowBlank="1" showInputMessage="1" showErrorMessage="1" error="XLBVal:8=Metering &amp; Billing_x000d__x000a_" sqref="F116">
      <formula1>0</formula1>
      <formula2>300</formula2>
    </dataValidation>
    <dataValidation type="textLength" errorStyle="information" allowBlank="1" showInputMessage="1" showErrorMessage="1" error="XLBVal:8=Apprentice Training - Aurora_x000d__x000a_" sqref="F112">
      <formula1>0</formula1>
      <formula2>300</formula2>
    </dataValidation>
    <dataValidation type="textLength" errorStyle="information" allowBlank="1" showInputMessage="1" showErrorMessage="1" error="XLBVal:8=Transline Decommission/Disposal_x000d__x000a_" sqref="F108">
      <formula1>0</formula1>
      <formula2>300</formula2>
    </dataValidation>
    <dataValidation type="textLength" errorStyle="information" allowBlank="1" showInputMessage="1" showErrorMessage="1" error="XLBVal:8=AMIS management_x000d__x000a_" sqref="F104">
      <formula1>0</formula1>
      <formula2>300</formula2>
    </dataValidation>
    <dataValidation type="textLength" errorStyle="information" allowBlank="1" showInputMessage="1" showErrorMessage="1" error="XLBVal:8=Internal Reporting_x000d__x000a_" sqref="F100">
      <formula1>0</formula1>
      <formula2>300</formula2>
    </dataValidation>
    <dataValidation type="textLength" errorStyle="information" allowBlank="1" showInputMessage="1" showErrorMessage="1" error="XLBVal:8=Voltage Transformers_x000d__x000a_" sqref="F96">
      <formula1>0</formula1>
      <formula2>300</formula2>
    </dataValidation>
    <dataValidation type="textLength" errorStyle="information" allowBlank="1" showInputMessage="1" showErrorMessage="1" error="XLBVal:8=Environmental_x000d__x000a_" sqref="F92">
      <formula1>0</formula1>
      <formula2>300</formula2>
    </dataValidation>
    <dataValidation type="textLength" errorStyle="information" allowBlank="1" showInputMessage="1" showErrorMessage="1" error="XLBVal:8=Earth Systems_x000d__x000a_" sqref="F88">
      <formula1>0</formula1>
      <formula2>300</formula2>
    </dataValidation>
    <dataValidation type="textLength" errorStyle="information" allowBlank="1" showInputMessage="1" showErrorMessage="1" error="XLBVal:8=Surge Diverters_x000d__x000a_" sqref="F84">
      <formula1>0</formula1>
      <formula2>300</formula2>
    </dataValidation>
    <dataValidation type="textLength" errorStyle="information" allowBlank="1" showInputMessage="1" showErrorMessage="1" error="XLBVal:8=Insulators_x000d__x000a_" sqref="F80">
      <formula1>0</formula1>
      <formula2>300</formula2>
    </dataValidation>
    <dataValidation type="textLength" errorStyle="information" allowBlank="1" showInputMessage="1" showErrorMessage="1" error="XLBVal:8=Disconnectors_x000d__x000a_" sqref="F76">
      <formula1>0</formula1>
      <formula2>300</formula2>
    </dataValidation>
    <dataValidation type="textLength" errorStyle="information" allowBlank="1" showInputMessage="1" showErrorMessage="1" error="XLBVal:8=Substation Grounds &amp; Building Maintenance_x000d__x000a_" sqref="F72">
      <formula1>0</formula1>
      <formula2>300</formula2>
    </dataValidation>
    <dataValidation type="textLength" errorStyle="information" allowBlank="1" showInputMessage="1" showErrorMessage="1" error="XLBVal:8=1122 - Engineering_x000d__x000a_" sqref="F68">
      <formula1>0</formula1>
      <formula2>300</formula2>
    </dataValidation>
    <dataValidation type="textLength" errorStyle="information" allowBlank="1" showInputMessage="1" showErrorMessage="1" error="XLBVal:8=Spares_x000d__x000a_" sqref="F64">
      <formula1>0</formula1>
      <formula2>300</formula2>
    </dataValidation>
    <dataValidation type="textLength" errorStyle="information" allowBlank="1" showInputMessage="1" showErrorMessage="1" error="XLBVal:8=Support Assemblies_x000d__x000a_" sqref="F60">
      <formula1>0</formula1>
      <formula2>300</formula2>
    </dataValidation>
    <dataValidation type="textLength" errorStyle="information" allowBlank="1" showInputMessage="1" showErrorMessage="1" error="XLBVal:8=Primary Equipment Store_x000d__x000a_" sqref="F56">
      <formula1>0</formula1>
      <formula2>300</formula2>
    </dataValidation>
    <dataValidation type="textLength" errorStyle="information" allowBlank="1" showInputMessage="1" showErrorMessage="1" error="XLBVal:8=Maria Street Site - Admin 2_x000d__x000a_" sqref="F52">
      <formula1>0</formula1>
      <formula2>300</formula2>
    </dataValidation>
    <dataValidation type="textLength" errorStyle="information" allowBlank="1" showInputMessage="1" showErrorMessage="1" error="XLBVal:8=Maria St Site - Operations_x000d__x000a_" sqref="F48">
      <formula1>0</formula1>
      <formula2>300</formula2>
    </dataValidation>
    <dataValidation type="textLength" errorStyle="information" allowBlank="1" showInputMessage="1" showErrorMessage="1" error="XLBVal:8=IT Infrastructure &amp; Comms_x000d__x000a_" sqref="F44">
      <formula1>0</formula1>
      <formula2>300</formula2>
    </dataValidation>
    <dataValidation type="textLength" errorStyle="information" allowBlank="1" showInputMessage="1" showErrorMessage="1" error="XLBVal:8=Information Services_x000d__x000a_" sqref="F40">
      <formula1>0</formula1>
      <formula2>300</formula2>
    </dataValidation>
    <dataValidation type="textLength" errorStyle="information" allowBlank="1" showInputMessage="1" showErrorMessage="1" error="XLBVal:8=Organisational Development_x000d__x000a_" sqref="F36">
      <formula1>0</formula1>
      <formula2>300</formula2>
    </dataValidation>
    <dataValidation type="textLength" errorStyle="information" allowBlank="1" showInputMessage="1" showErrorMessage="1" error="XLBVal:8=Contingent Events_x000d__x000a_" sqref="F32">
      <formula1>0</formula1>
      <formula2>300</formula2>
    </dataValidation>
    <dataValidation type="textLength" errorStyle="information" allowBlank="1" showInputMessage="1" showErrorMessage="1" error="XLBVal:8=Public Relations_x000d__x000a_" sqref="F28">
      <formula1>0</formula1>
      <formula2>300</formula2>
    </dataValidation>
    <dataValidation type="textLength" errorStyle="information" allowBlank="1" showInputMessage="1" showErrorMessage="1" error="XLBVal:8=TRIM_x000d__x000a_" sqref="F24">
      <formula1>0</formula1>
      <formula2>300</formula2>
    </dataValidation>
    <dataValidation type="textLength" errorStyle="information" allowBlank="1" showInputMessage="1" showErrorMessage="1" error="XLBVal:8=Governance, Risk and Compliance_x000d__x000a_" sqref="F20">
      <formula1>0</formula1>
      <formula2>300</formula2>
    </dataValidation>
    <dataValidation type="textLength" errorStyle="information" allowBlank="1" showInputMessage="1" showErrorMessage="1" error="XLBVal:8=Policies &amp; Procedures_x000d__x000a_" sqref="F16">
      <formula1>0</formula1>
      <formula2>300</formula2>
    </dataValidation>
    <dataValidation type="textLength" errorStyle="information" allowBlank="1" showInputMessage="1" showErrorMessage="1" error="XLBVal:8=Research &amp; Development_x000d__x000a_" sqref="F12">
      <formula1>0</formula1>
      <formula2>300</formula2>
    </dataValidation>
    <dataValidation type="textLength" errorStyle="information" allowBlank="1" showInputMessage="1" showErrorMessage="1" error="XLBVal:8=Staff Recruitment_x000d__x000a_" sqref="F8">
      <formula1>0</formula1>
      <formula2>300</formula2>
    </dataValidation>
    <dataValidation type="textLength" errorStyle="information" allowBlank="1" showInputMessage="1" showErrorMessage="1" error="XLBVal:8=Management cost_x000d__x000a_" sqref="F4">
      <formula1>0</formula1>
      <formula2>300</formula2>
    </dataValidation>
    <dataValidation type="textLength" errorStyle="information" allowBlank="1" showInputMessage="1" showErrorMessage="1" error="XLBVal:8=Tax &amp; Dividend_x000d__x000a_" sqref="F254">
      <formula1>0</formula1>
      <formula2>300</formula2>
    </dataValidation>
    <dataValidation type="textLength" errorStyle="information" allowBlank="1" showInputMessage="1" showErrorMessage="1" error="XLBVal:8=7110 - Distribution_x000d__x000a_" sqref="F250">
      <formula1>0</formula1>
      <formula2>300</formula2>
    </dataValidation>
    <dataValidation type="textLength" errorStyle="information" allowBlank="1" showInputMessage="1" showErrorMessage="1" error="XLBVal:8=Consultancy Services_x000d__x000a_" sqref="F242">
      <formula1>0</formula1>
      <formula2>300</formula2>
    </dataValidation>
    <dataValidation type="textLength" errorStyle="information" allowBlank="1" showInputMessage="1" showErrorMessage="1" error="XLBVal:8=Studland Bay_x000d__x000a_" sqref="F234">
      <formula1>0</formula1>
      <formula2>300</formula2>
    </dataValidation>
    <dataValidation type="textLength" errorStyle="information" allowBlank="1" showInputMessage="1" showErrorMessage="1" error="XLBVal:8=Smithton Substation Connection_x000d__x000a_" sqref="F226">
      <formula1>0</formula1>
      <formula2>300</formula2>
    </dataValidation>
    <dataValidation type="textLength" errorStyle="information" allowBlank="1" showInputMessage="1" showErrorMessage="1" error="XLBVal:8=SRAS Testing_x000d__x000a_" sqref="F218">
      <formula1>0</formula1>
      <formula2>300</formula2>
    </dataValidation>
    <dataValidation type="textLength" errorStyle="information" allowBlank="1" showInputMessage="1" showErrorMessage="1" error="XLBVal:8=Responsible Person Charge_x000d__x000a_" sqref="F210">
      <formula1>0</formula1>
      <formula2>300</formula2>
    </dataValidation>
    <dataValidation type="textLength" errorStyle="information" allowBlank="1" showInputMessage="1" showErrorMessage="1" error="XLBVal:8=Incentive Bonus Scheme_x000d__x000a_" sqref="F206">
      <formula1>0</formula1>
      <formula2>300</formula2>
    </dataValidation>
    <dataValidation type="textLength" errorStyle="information" allowBlank="1" showInputMessage="1" showErrorMessage="1" error="XLBVal:8=NEMMCO Agency Agreement_x000d__x000a_" sqref="F198">
      <formula1>0</formula1>
      <formula2>300</formula2>
    </dataValidation>
    <dataValidation type="textLength" errorStyle="information" allowBlank="1" showInputMessage="1" showErrorMessage="1" error="XLBVal:8=6101 - Regulatory Incentive - C&amp;AM_x000d__x000a_" sqref="F190">
      <formula1>0</formula1>
      <formula2>300</formula2>
    </dataValidation>
    <dataValidation type="textLength" errorStyle="information" allowBlank="1" showInputMessage="1" showErrorMessage="1" error="XLBVal:8=Income System Controller Fee_x000d__x000a_" sqref="F182">
      <formula1>0</formula1>
      <formula2>300</formula2>
    </dataValidation>
    <dataValidation type="textLength" errorStyle="information" allowBlank="1" showInputMessage="1" showErrorMessage="1" error="XLBVal:8=Decommission/Disposal Grid Assets_x000d__x000a_" sqref="F170">
      <formula1>0</formula1>
      <formula2>300</formula2>
    </dataValidation>
    <dataValidation type="textLength" errorStyle="information" allowBlank="1" showInputMessage="1" showErrorMessage="1" error="XLBVal:8=Bearer Services - Shared Costs_x000d__x000a_" sqref="F162">
      <formula1>0</formula1>
      <formula2>300</formula2>
    </dataValidation>
    <dataValidation type="textLength" errorStyle="information" allowBlank="1" showInputMessage="1" showErrorMessage="1" error="XLBVal:8=Bearer Services_x000d__x000a_" sqref="F154">
      <formula1>0</formula1>
      <formula2>300</formula2>
    </dataValidation>
    <dataValidation type="textLength" errorStyle="information" allowBlank="1" showInputMessage="1" showErrorMessage="1" error="XLBVal:8=Other Services_x000d__x000a_" sqref="F146">
      <formula1>0</formula1>
      <formula2>300</formula2>
    </dataValidation>
    <dataValidation type="textLength" errorStyle="information" allowBlank="1" showInputMessage="1" showErrorMessage="1" error="XLBVal:8=Network Investment_x000d__x000a_" sqref="F138">
      <formula1>0</formula1>
      <formula2>300</formula2>
    </dataValidation>
    <dataValidation type="textLength" errorStyle="information" allowBlank="1" showInputMessage="1" showErrorMessage="1" error="XLBVal:8=Routine External Enquiries_x000d__x000a_" sqref="F130">
      <formula1>0</formula1>
      <formula2>300</formula2>
    </dataValidation>
    <dataValidation type="textLength" errorStyle="information" allowBlank="1" showInputMessage="1" showErrorMessage="1" error="XLBVal:8=System Planning Standards &amp; Policies_x000d__x000a_" sqref="F122">
      <formula1>0</formula1>
      <formula2>300</formula2>
    </dataValidation>
    <dataValidation type="textLength" errorStyle="information" allowBlank="1" showInputMessage="1" showErrorMessage="1" error="XLBVal:8=Connection Enquiries_x000d__x000a_" sqref="F114">
      <formula1>0</formula1>
      <formula2>300</formula2>
    </dataValidation>
    <dataValidation type="textLength" errorStyle="information" allowBlank="1" showInputMessage="1" showErrorMessage="1" error="XLBVal:8=Network Performance_x000d__x000a_" sqref="F106">
      <formula1>0</formula1>
      <formula2>300</formula2>
    </dataValidation>
    <dataValidation type="textLength" errorStyle="information" allowBlank="1" showInputMessage="1" showErrorMessage="1" error="XLBVal:8=Substation Structures_x000d__x000a_" sqref="F94">
      <formula1>0</formula1>
      <formula2>300</formula2>
    </dataValidation>
    <dataValidation type="textLength" errorStyle="information" allowBlank="1" showInputMessage="1" showErrorMessage="1" error="XLBVal:8=Switchyard inspections &amp; condition monitoring_x000d__x000a_" sqref="F86">
      <formula1>0</formula1>
      <formula2>300</formula2>
    </dataValidation>
    <dataValidation type="textLength" errorStyle="information" allowBlank="1" showInputMessage="1" showErrorMessage="1" error="XLBVal:8=AC Supply System_x000d__x000a_" sqref="F82">
      <formula1>0</formula1>
      <formula2>300</formula2>
    </dataValidation>
    <dataValidation type="textLength" errorStyle="information" allowBlank="1" showInputMessage="1" showErrorMessage="1" error="XLBVal:8=Power Transformers_x000d__x000a_" sqref="F74">
      <formula1>0</formula1>
      <formula2>300</formula2>
    </dataValidation>
    <dataValidation type="textLength" errorStyle="information" allowBlank="1" showInputMessage="1" showErrorMessage="1" error="XLBVal:8=Preventive Maintenance_x000d__x000a_" sqref="F66">
      <formula1>0</formula1>
      <formula2>300</formula2>
    </dataValidation>
    <dataValidation type="textLength" errorStyle="information" allowBlank="1" showInputMessage="1" showErrorMessage="1" error="XLBVal:8=1096 - Sheffield/Devonport_x000d__x000a_" sqref="F54">
      <formula1>0</formula1>
      <formula2>300</formula2>
    </dataValidation>
    <dataValidation type="textLength" errorStyle="information" allowBlank="1" showInputMessage="1" showErrorMessage="1" error="XLBVal:8=Office Cost_x000d__x000a_" sqref="F42">
      <formula1>0</formula1>
      <formula2>300</formula2>
    </dataValidation>
    <dataValidation type="textLength" errorStyle="information" allowBlank="1" showInputMessage="1" showErrorMessage="1" error="XLBVal:8=Contract Services_x000d__x000a_" sqref="F34">
      <formula1>0</formula1>
      <formula2>300</formula2>
    </dataValidation>
    <dataValidation type="textLength" errorStyle="information" allowBlank="1" showInputMessage="1" showErrorMessage="1" error="XLBVal:8=ESI Compliance Framework_x000d__x000a_" sqref="F26">
      <formula1>0</formula1>
      <formula2>300</formula2>
    </dataValidation>
    <dataValidation type="textLength" errorStyle="information" allowBlank="1" showInputMessage="1" showErrorMessage="1" error="XLBVal:8=Business Continuity_x000d__x000a_" sqref="F18">
      <formula1>0</formula1>
      <formula2>300</formula2>
    </dataValidation>
    <dataValidation type="textLength" errorStyle="information" allowBlank="1" showInputMessage="1" showErrorMessage="1" error="XLBVal:8=Provide training_x000d__x000a_" sqref="F10">
      <formula1>0</formula1>
      <formula2>300</formula2>
    </dataValidation>
    <dataValidation type="textLength" errorStyle="information" allowBlank="1" showInputMessage="1" showErrorMessage="1" error="XLBVal:8=Depreciation - Non-Prescribed_x000d__x000a_" sqref="F245">
      <formula1>0</formula1>
      <formula2>300</formula2>
    </dataValidation>
    <dataValidation type="textLength" errorStyle="information" allowBlank="1" showInputMessage="1" showErrorMessage="1" error="XLBVal:8=Huon River_x000d__x000a_" sqref="F233">
      <formula1>0</formula1>
      <formula2>300</formula2>
    </dataValidation>
    <dataValidation type="textLength" errorStyle="information" allowBlank="1" showInputMessage="1" showErrorMessage="1" error="XLBVal:8=7044 - Telco Commercial Business_x000d__x000a_" sqref="F225">
      <formula1>0</formula1>
      <formula2>300</formula2>
    </dataValidation>
    <dataValidation type="textLength" errorStyle="information" allowBlank="1" showInputMessage="1" showErrorMessage="1" error="XLBVal:8=7022 - Starwood Connection_x000d__x000a_" sqref="F217">
      <formula1>0</formula1>
      <formula2>300</formula2>
    </dataValidation>
    <dataValidation type="textLength" errorStyle="information" allowBlank="1" showInputMessage="1" showErrorMessage="1" error="XLBVal:8=Generator Contingency Scheme_x000d__x000a_" sqref="F213">
      <formula1>0</formula1>
      <formula2>300</formula2>
    </dataValidation>
    <dataValidation type="textLength" errorStyle="information" allowBlank="1" showInputMessage="1" showErrorMessage="1" error="XLBVal:8=Woolnorth Line - Contestable_x000d__x000a_" sqref="F205">
      <formula1>0</formula1>
      <formula2>300</formula2>
    </dataValidation>
    <dataValidation type="textLength" errorStyle="information" allowBlank="1" showInputMessage="1" showErrorMessage="1" error="XLBVal:8=Connect Application - Non Revenue Capped_x000d__x000a_" sqref="F197">
      <formula1>0</formula1>
      <formula2>300</formula2>
    </dataValidation>
    <dataValidation type="textLength" errorStyle="information" allowBlank="1" showInputMessage="1" showErrorMessage="1" error="XLBVal:8=Network Support Agreement_x000d__x000a_" sqref="F189">
      <formula1>0</formula1>
      <formula2>300</formula2>
    </dataValidation>
    <dataValidation type="textLength" errorStyle="information" allowBlank="1" showInputMessage="1" showErrorMessage="1" error="XLBVal:8=TUOS Income_x000d__x000a_" sqref="F181">
      <formula1>0</formula1>
      <formula2>300</formula2>
    </dataValidation>
    <dataValidation type="textLength" errorStyle="information" allowBlank="1" showInputMessage="1" showErrorMessage="1" error="XLBVal:8=Overheads Recovered Transmission Services Group_x000d__x000a_" sqref="F173">
      <formula1>0</formula1>
      <formula2>300</formula2>
    </dataValidation>
    <dataValidation type="textLength" errorStyle="information" allowBlank="1" showInputMessage="1" showErrorMessage="1" error="XLBVal:8=Telephony - Shared Costs_x000d__x000a_" sqref="F165">
      <formula1>0</formula1>
      <formula2>300</formula2>
    </dataValidation>
    <dataValidation type="textLength" errorStyle="information" allowBlank="1" showInputMessage="1" showErrorMessage="1" error="XLBVal:8=Telephone Services_x000d__x000a_" sqref="F157">
      <formula1>0</formula1>
      <formula2>300</formula2>
    </dataValidation>
    <dataValidation type="textLength" errorStyle="information" allowBlank="1" showInputMessage="1" showErrorMessage="1" error="XLBVal:8=Training &amp; Development_x000d__x000a_" sqref="F149">
      <formula1>0</formula1>
      <formula2>300</formula2>
    </dataValidation>
    <dataValidation type="textLength" errorStyle="information" allowBlank="1" showInputMessage="1" showErrorMessage="1" error="XLBVal:8=Telecommunication Charges_x000d__x000a_" sqref="F141">
      <formula1>0</formula1>
      <formula2>300</formula2>
    </dataValidation>
    <dataValidation type="textLength" errorStyle="information" allowBlank="1" showInputMessage="1" showErrorMessage="1" error="XLBVal:8=ESI Compliance Activities_x000d__x000a_" sqref="F133">
      <formula1>0</formula1>
      <formula2>300</formula2>
    </dataValidation>
    <dataValidation type="textLength" errorStyle="information" allowBlank="1" showInputMessage="1" showErrorMessage="1" error="XLBVal:8=EMF Management_x000d__x000a_" sqref="F125">
      <formula1>0</formula1>
      <formula2>300</formula2>
    </dataValidation>
    <dataValidation type="textLength" errorStyle="information" allowBlank="1" showInputMessage="1" showErrorMessage="1" error="XLBVal:8=Customer Management_x000d__x000a_" sqref="F117">
      <formula1>0</formula1>
      <formula2>300</formula2>
    </dataValidation>
    <dataValidation type="textLength" errorStyle="information" allowBlank="1" showInputMessage="1" showErrorMessage="1" error="XLBVal:8=Decommissioning - Protection &amp; Control_x000d__x000a_" sqref="F109">
      <formula1>0</formula1>
      <formula2>300</formula2>
    </dataValidation>
    <dataValidation type="textLength" errorStyle="information" allowBlank="1" showInputMessage="1" showErrorMessage="1" error="XLBVal:8=Environment Management_x000d__x000a_" sqref="F97">
      <formula1>0</formula1>
      <formula2>300</formula2>
    </dataValidation>
    <dataValidation type="textLength" errorStyle="information" allowBlank="1" showInputMessage="1" showErrorMessage="1" error="XLBVal:8=Spares Store_x000d__x000a_" sqref="F89">
      <formula1>0</formula1>
      <formula2>300</formula2>
    </dataValidation>
    <dataValidation type="textLength" errorStyle="information" allowBlank="1" showInputMessage="1" showErrorMessage="1" error="XLBVal:8=DC Supply System_x000d__x000a_" sqref="F81">
      <formula1>0</formula1>
      <formula2>300</formula2>
    </dataValidation>
    <dataValidation type="textLength" errorStyle="information" allowBlank="1" showInputMessage="1" showErrorMessage="1" error="XLBVal:8=Instruments Transformers_x000d__x000a_" sqref="F77">
      <formula1>0</formula1>
      <formula2>300</formula2>
    </dataValidation>
    <dataValidation type="textLength" errorStyle="information" allowBlank="1" showInputMessage="1" showErrorMessage="1" error="XLBVal:8=Substation Preventive Maintenance_x000d__x000a_" sqref="F69">
      <formula1>0</formula1>
      <formula2>300</formula2>
    </dataValidation>
    <dataValidation type="textLength" errorStyle="information" allowBlank="1" showInputMessage="1" showErrorMessage="1" error="XLBVal:8=Maria St Site - Sec Store_x000d__x000a_" sqref="F57">
      <formula1>0</formula1>
      <formula2>300</formula2>
    </dataValidation>
    <dataValidation type="textLength" errorStyle="information" allowBlank="1" showInputMessage="1" showErrorMessage="1" error="XLBVal:8=IT Operations_x000d__x000a_" sqref="F45">
      <formula1>0</formula1>
      <formula2>300</formula2>
    </dataValidation>
    <dataValidation type="textLength" errorStyle="information" allowBlank="1" showInputMessage="1" showErrorMessage="1" error="XLBVal:8=Employee Services_x000d__x000a_" sqref="F37">
      <formula1>0</formula1>
      <formula2>300</formula2>
    </dataValidation>
    <dataValidation type="textLength" errorStyle="information" allowBlank="1" showInputMessage="1" showErrorMessage="1" error="XLBVal:8=Secretariat Costs_x000d__x000a_" sqref="F29">
      <formula1>0</formula1>
      <formula2>300</formula2>
    </dataValidation>
    <dataValidation type="textLength" errorStyle="information" allowBlank="1" showInputMessage="1" showErrorMessage="1" error="XLBVal:8=Business Applications_x000d__x000a_" sqref="F21">
      <formula1>0</formula1>
      <formula2>300</formula2>
    </dataValidation>
    <dataValidation type="textLength" errorStyle="information" allowBlank="1" showInputMessage="1" showErrorMessage="1" error="XLBVal:8=Fringe benefit tax_x000d__x000a_" sqref="F9">
      <formula1>0</formula1>
      <formula2>300</formula2>
    </dataValidation>
    <dataValidation type="textLength" errorStyle="information" allowBlank="1" showInputMessage="1" showErrorMessage="1" error="XLBVal:8=Superannuation Adjustment_x000d__x000a_" sqref="F255">
      <formula1>0</formula1>
      <formula2>300</formula2>
    </dataValidation>
    <dataValidation type="textLength" errorStyle="information" allowBlank="1" showInputMessage="1" showErrorMessage="1" error="XLBVal:8=Depreciation_x000d__x000a_" sqref="F251">
      <formula1>0</formula1>
      <formula2>300</formula2>
    </dataValidation>
    <dataValidation type="textLength" errorStyle="information" allowBlank="1" showInputMessage="1" showErrorMessage="1" error="XLBVal:8=Aurora Control Room_x000d__x000a_" sqref="F247">
      <formula1>0</formula1>
      <formula2>300</formula2>
    </dataValidation>
    <dataValidation type="textLength" errorStyle="information" allowBlank="1" showInputMessage="1" showErrorMessage="1" error="XLBVal:8=SENE_x000d__x000a_" sqref="F243">
      <formula1>0</formula1>
      <formula2>300</formula2>
    </dataValidation>
    <dataValidation type="textLength" errorStyle="information" allowBlank="1" showInputMessage="1" showErrorMessage="1" error="XLBVal:8=Customer Contributions_x000d__x000a_" sqref="F239">
      <formula1>0</formula1>
      <formula2>300</formula2>
    </dataValidation>
    <dataValidation type="textLength" errorStyle="information" allowBlank="1" showInputMessage="1" showErrorMessage="1" error="XLBVal:8=Bell Bay 3_x000d__x000a_" sqref="F235">
      <formula1>0</formula1>
      <formula2>300</formula2>
    </dataValidation>
    <dataValidation type="textLength" errorStyle="information" allowBlank="1" showInputMessage="1" showErrorMessage="1" error="XLBVal:8=Savage River Waratah Feeder_x000d__x000a_" sqref="F231">
      <formula1>0</formula1>
      <formula2>300</formula2>
    </dataValidation>
    <dataValidation type="textLength" errorStyle="information" allowBlank="1" showInputMessage="1" showErrorMessage="1" error="XLBVal:8=Wayleaves Enquiries_x000d__x000a_" sqref="F227">
      <formula1>0</formula1>
      <formula2>300</formula2>
    </dataValidation>
    <dataValidation type="textLength" errorStyle="information" allowBlank="1" showInputMessage="1" showErrorMessage="1" error="XLBVal:8=Mobile Radio - External_x000d__x000a_" sqref="F223">
      <formula1>0</formula1>
      <formula2>300</formula2>
    </dataValidation>
    <dataValidation type="textLength" errorStyle="information" allowBlank="1" showInputMessage="1" showErrorMessage="1" error="XLBVal:8=7024 - Que Connection_x000d__x000a_" sqref="F219">
      <formula1>0</formula1>
      <formula2>300</formula2>
    </dataValidation>
    <dataValidation type="textLength" errorStyle="information" allowBlank="1" showInputMessage="1" showErrorMessage="1" error="XLBVal:8=Non-Prescribed Services AETV_x000d__x000a_" sqref="F215">
      <formula1>0</formula1>
      <formula2>300</formula2>
    </dataValidation>
    <dataValidation type="textLength" errorStyle="information" allowBlank="1" showInputMessage="1" showErrorMessage="1" error="XLBVal:8=NCSPS - FCSPS_x000d__x000a_" sqref="F211">
      <formula1>0</formula1>
      <formula2>300</formula2>
    </dataValidation>
    <dataValidation type="textLength" errorStyle="information" allowBlank="1" showInputMessage="1" showErrorMessage="1" error="XLBVal:8=Basslink Connection George Town_x000d__x000a_" sqref="F207">
      <formula1>0</formula1>
      <formula2>300</formula2>
    </dataValidation>
    <dataValidation type="textLength" errorStyle="information" allowBlank="1" showInputMessage="1" showErrorMessage="1" error="XLBVal:8=Business Development - Non Revenue Capped_x000d__x000a_" sqref="F203">
      <formula1>0</formula1>
      <formula2>300</formula2>
    </dataValidation>
    <dataValidation type="textLength" errorStyle="information" allowBlank="1" showInputMessage="1" showErrorMessage="1" error="XLBVal:8=Telecommunications_x000d__x000a_" sqref="F199">
      <formula1>0</formula1>
      <formula2>300</formula2>
    </dataValidation>
    <dataValidation type="textLength" errorStyle="information" allowBlank="1" showInputMessage="1" showErrorMessage="1" error="XLBVal:8=6106 - Regulatory Incentive - Corp Gov_x000d__x000a_" sqref="F195">
      <formula1>0</formula1>
      <formula2>300</formula2>
    </dataValidation>
    <dataValidation type="textLength" errorStyle="information" allowBlank="1" showInputMessage="1" showErrorMessage="1" error="XLBVal:8=6102 - Regulatory Incentive - TOG_x000d__x000a_" sqref="F191">
      <formula1>0</formula1>
      <formula2>300</formula2>
    </dataValidation>
    <dataValidation type="textLength" errorStyle="information" allowBlank="1" showInputMessage="1" showErrorMessage="1" error="XLBVal:8=TWEM Basslink_x000d__x000a_" sqref="F187">
      <formula1>0</formula1>
      <formula2>300</formula2>
    </dataValidation>
    <dataValidation type="textLength" errorStyle="information" allowBlank="1" showInputMessage="1" showErrorMessage="1" error="XLBVal:8=Income Sale of Assets_x000d__x000a_" sqref="F183">
      <formula1>0</formula1>
      <formula2>300</formula2>
    </dataValidation>
    <dataValidation type="textLength" errorStyle="information" allowBlank="1" showInputMessage="1" showErrorMessage="1" error="XLBVal:8=Uni of Tas (ARC) Modelling_x000d__x000a_" sqref="F179">
      <formula1>0</formula1>
      <formula2>300</formula2>
    </dataValidation>
    <dataValidation type="textLength" errorStyle="information" allowBlank="1" showInputMessage="1" showErrorMessage="1" error="XLBVal:8=Overheads Recovered Revenue Regulation_x000d__x000a_" sqref="F175">
      <formula1>0</formula1>
      <formula2>300</formula2>
    </dataValidation>
    <dataValidation type="textLength" errorStyle="information" allowBlank="1" showInputMessage="1" showErrorMessage="1" error="XLBVal:8=Overheads Recovered Customer &amp; Asset Management_x000d__x000a_" sqref="F171">
      <formula1>0</formula1>
      <formula2>300</formula2>
    </dataValidation>
    <dataValidation type="textLength" errorStyle="information" allowBlank="1" showInputMessage="1" showErrorMessage="1" error="XLBVal:8=Overheads Recovered_x000d__x000a_" sqref="F167">
      <formula1>0</formula1>
      <formula2>300</formula2>
    </dataValidation>
    <dataValidation type="textLength" errorStyle="information" allowBlank="1" showInputMessage="1" showErrorMessage="1" error="XLBVal:8=General Comms - Shared Costs_x000d__x000a_" sqref="F163">
      <formula1>0</formula1>
      <formula2>300</formula2>
    </dataValidation>
    <dataValidation type="textLength" errorStyle="information" allowBlank="1" showInputMessage="1" showErrorMessage="1" error="XLBVal:8=Training &amp; Development_x000d__x000a_" sqref="F159">
      <formula1>0</formula1>
      <formula2>300</formula2>
    </dataValidation>
    <dataValidation type="textLength" errorStyle="information" allowBlank="1" showInputMessage="1" showErrorMessage="1" error="XLBVal:8=General Communication Services_x000d__x000a_" sqref="F155">
      <formula1>0</formula1>
      <formula2>300</formula2>
    </dataValidation>
    <dataValidation type="textLength" errorStyle="information" allowBlank="1" showInputMessage="1" showErrorMessage="1" error="XLBVal:8=General Comms - Internal_x000d__x000a_" sqref="F151">
      <formula1>0</formula1>
      <formula2>300</formula2>
    </dataValidation>
    <dataValidation type="textLength" errorStyle="information" allowBlank="1" showInputMessage="1" showErrorMessage="1" error="XLBVal:8=Management Costs_x000d__x000a_" sqref="F147">
      <formula1>0</formula1>
      <formula2>300</formula2>
    </dataValidation>
    <dataValidation type="textLength" errorStyle="information" allowBlank="1" showInputMessage="1" showErrorMessage="1" error="XLBVal:8=Market Systems_x000d__x000a_" sqref="F143">
      <formula1>0</formula1>
      <formula2>300</formula2>
    </dataValidation>
    <dataValidation type="textLength" errorStyle="information" allowBlank="1" showInputMessage="1" showErrorMessage="1" error="XLBVal:8=NOCS Operating Cost_x000d__x000a_" sqref="F139">
      <formula1>0</formula1>
      <formula2>300</formula2>
    </dataValidation>
    <dataValidation type="textLength" errorStyle="information" allowBlank="1" showInputMessage="1" showErrorMessage="1" error="XLBVal:8=Power Quality Investigations_x000d__x000a_" sqref="F135">
      <formula1>0</formula1>
      <formula2>300</formula2>
    </dataValidation>
    <dataValidation type="textLength" errorStyle="information" allowBlank="1" showInputMessage="1" showErrorMessage="1" error="XLBVal:8=Network Development_x000d__x000a_" sqref="F131">
      <formula1>0</formula1>
      <formula2>300</formula2>
    </dataValidation>
    <dataValidation type="textLength" errorStyle="information" allowBlank="1" showInputMessage="1" showErrorMessage="1" error="XLBVal:8=Program Management_x000d__x000a_" sqref="F127">
      <formula1>0</formula1>
      <formula2>300</formula2>
    </dataValidation>
    <dataValidation type="textLength" errorStyle="information" allowBlank="1" showInputMessage="1" showErrorMessage="1" error="XLBVal:8=Annual Planning Reports_x000d__x000a_" sqref="F123">
      <formula1>0</formula1>
      <formula2>300</formula2>
    </dataValidation>
    <dataValidation type="textLength" errorStyle="information" allowBlank="1" showInputMessage="1" showErrorMessage="1" error="XLBVal:8=Market Modeling_x000d__x000a_" sqref="F119">
      <formula1>0</formula1>
      <formula2>300</formula2>
    </dataValidation>
    <dataValidation type="textLength" errorStyle="information" allowBlank="1" showInputMessage="1" showErrorMessage="1" error="XLBVal:8=Pricing_x000d__x000a_" sqref="F115">
      <formula1>0</formula1>
      <formula2>300</formula2>
    </dataValidation>
    <dataValidation type="textLength" errorStyle="information" allowBlank="1" showInputMessage="1" showErrorMessage="1" error="XLBVal:8=Performance Incentive - Aurora_x000d__x000a_" sqref="F111">
      <formula1>0</formula1>
      <formula2>300</formula2>
    </dataValidation>
    <dataValidation type="textLength" errorStyle="information" allowBlank="1" showInputMessage="1" showErrorMessage="1" error="XLBVal:8=Substation Decommission/Disposal_x000d__x000a_" sqref="F107">
      <formula1>0</formula1>
      <formula2>300</formula2>
    </dataValidation>
    <dataValidation type="textLength" errorStyle="information" allowBlank="1" showInputMessage="1" showErrorMessage="1" error="XLBVal:8=Network Drawing Management_x000d__x000a_" sqref="F103">
      <formula1>0</formula1>
      <formula2>300</formula2>
    </dataValidation>
    <dataValidation type="textLength" errorStyle="information" allowBlank="1" showInputMessage="1" showErrorMessage="1" error="XLBVal:8=Safety Management_x000d__x000a_" sqref="F99">
      <formula1>0</formula1>
      <formula2>300</formula2>
    </dataValidation>
    <dataValidation type="textLength" errorStyle="information" allowBlank="1" showInputMessage="1" showErrorMessage="1" error="XLBVal:8=Current Transformers_x000d__x000a_" sqref="F95">
      <formula1>0</formula1>
      <formula2>300</formula2>
    </dataValidation>
    <dataValidation type="textLength" errorStyle="information" allowBlank="1" showInputMessage="1" showErrorMessage="1" error="XLBVal:8=Outage Deferrals_x000d__x000a_" sqref="F91">
      <formula1>0</formula1>
      <formula2>300</formula2>
    </dataValidation>
    <dataValidation type="textLength" errorStyle="information" allowBlank="1" showInputMessage="1" showErrorMessage="1" error="XLBVal:8=Busbars/Conductors_x000d__x000a_" sqref="F87">
      <formula1>0</formula1>
      <formula2>300</formula2>
    </dataValidation>
    <dataValidation type="textLength" errorStyle="information" allowBlank="1" showInputMessage="1" showErrorMessage="1" error="XLBVal:8=Pressure Vessels - Air Systems_x000d__x000a_" sqref="F83">
      <formula1>0</formula1>
      <formula2>300</formula2>
    </dataValidation>
    <dataValidation type="textLength" errorStyle="information" allowBlank="1" showInputMessage="1" showErrorMessage="1" error="XLBVal:8=HV Switchgear_x000d__x000a_" sqref="F79">
      <formula1>0</formula1>
      <formula2>300</formula2>
    </dataValidation>
    <dataValidation type="textLength" errorStyle="information" allowBlank="1" showInputMessage="1" showErrorMessage="1" error="XLBVal:8=Circuit Breakers_x000d__x000a_" sqref="F75">
      <formula1>0</formula1>
      <formula2>300</formula2>
    </dataValidation>
    <dataValidation type="textLength" errorStyle="information" allowBlank="1" showInputMessage="1" showErrorMessage="1" error="XLBVal:8=Substation Security_x000d__x000a_" sqref="F71">
      <formula1>0</formula1>
      <formula2>300</formula2>
    </dataValidation>
    <dataValidation type="textLength" errorStyle="information" allowBlank="1" showInputMessage="1" showErrorMessage="1" error="XLBVal:8=Corrective Maintenance_x000d__x000a_" sqref="F67">
      <formula1>0</formula1>
      <formula2>300</formula2>
    </dataValidation>
    <dataValidation type="textLength" errorStyle="information" allowBlank="1" showInputMessage="1" showErrorMessage="1" error="XLBVal:8=Routine Inspections_x000d__x000a_" sqref="F63">
      <formula1>0</formula1>
      <formula2>300</formula2>
    </dataValidation>
    <dataValidation type="textLength" errorStyle="information" allowBlank="1" showInputMessage="1" showErrorMessage="1" error="XLBVal:8=Insulator Assemblies_x000d__x000a_" sqref="F59">
      <formula1>0</formula1>
      <formula2>300</formula2>
    </dataValidation>
    <dataValidation type="textLength" errorStyle="information" allowBlank="1" showInputMessage="1" showErrorMessage="1" error="XLBVal:8=Trafalgar Office_x000d__x000a_" sqref="F55">
      <formula1>0</formula1>
      <formula2>300</formula2>
    </dataValidation>
    <dataValidation type="textLength" errorStyle="information" allowBlank="1" showInputMessage="1" showErrorMessage="1" error="XLBVal:8=Maria St Site - Admin 1_x000d__x000a_" sqref="F51">
      <formula1>0</formula1>
      <formula2>300</formula2>
    </dataValidation>
    <dataValidation type="textLength" errorStyle="information" allowBlank="1" showInputMessage="1" showErrorMessage="1" error="XLBVal:8=Maria St Site_x000d__x000a_" sqref="F47">
      <formula1>0</formula1>
      <formula2>300</formula2>
    </dataValidation>
    <dataValidation type="textLength" errorStyle="information" allowBlank="1" showInputMessage="1" showErrorMessage="1" error="XLBVal:8=IT Business Systems_x000d__x000a_" sqref="F43">
      <formula1>0</formula1>
      <formula2>300</formula2>
    </dataValidation>
    <dataValidation type="textLength" errorStyle="information" allowBlank="1" showInputMessage="1" showErrorMessage="1" error="XLBVal:8=Finance Cost_x000d__x000a_" sqref="F39">
      <formula1>0</formula1>
      <formula2>300</formula2>
    </dataValidation>
    <dataValidation type="textLength" errorStyle="information" allowBlank="1" showInputMessage="1" showErrorMessage="1" error="XLBVal:8=Human Resource Cost_x000d__x000a_" sqref="F35">
      <formula1>0</formula1>
      <formula2>300</formula2>
    </dataValidation>
    <dataValidation type="textLength" errorStyle="information" allowBlank="1" showInputMessage="1" showErrorMessage="1" error="XLBVal:8=CEO cost_x000d__x000a_" sqref="F31">
      <formula1>0</formula1>
      <formula2>300</formula2>
    </dataValidation>
    <dataValidation type="textLength" errorStyle="information" allowBlank="1" showInputMessage="1" showErrorMessage="1" error="XLBVal:8=Fees to ESI Reg &amp; Ombudsman_x000d__x000a_" sqref="F27">
      <formula1>0</formula1>
      <formula2>300</formula2>
    </dataValidation>
    <dataValidation type="textLength" errorStyle="information" allowBlank="1" showInputMessage="1" showErrorMessage="1" error="XLBVal:8=HR Information System_x000d__x000a_" sqref="F23">
      <formula1>0</formula1>
      <formula2>300</formula2>
    </dataValidation>
    <dataValidation type="textLength" errorStyle="information" allowBlank="1" showInputMessage="1" showErrorMessage="1" error="XLBVal:8=New Business Development_x000d__x000a_" sqref="F19">
      <formula1>0</formula1>
      <formula2>300</formula2>
    </dataValidation>
    <dataValidation type="textLength" errorStyle="information" allowBlank="1" showInputMessage="1" showErrorMessage="1" error="XLBVal:8=Process Improvement_x000d__x000a_" sqref="F15">
      <formula1>0</formula1>
      <formula2>300</formula2>
    </dataValidation>
    <dataValidation type="textLength" errorStyle="information" allowBlank="1" showInputMessage="1" showErrorMessage="1" error="XLBVal:8=Industry Working Group_x000d__x000a_" sqref="F11">
      <formula1>0</formula1>
      <formula2>300</formula2>
    </dataValidation>
    <dataValidation type="textLength" errorStyle="information" allowBlank="1" showInputMessage="1" showErrorMessage="1" error="XLBVal:8=Training &amp; Development_x000d__x000a_" sqref="F7">
      <formula1>0</formula1>
      <formula2>300</formula2>
    </dataValidation>
    <dataValidation type="textLength" errorStyle="information" allowBlank="1" showInputMessage="1" showErrorMessage="1" error="XLBVal:8=Administration_x000d__x000a_" sqref="F3">
      <formula1>0</formula1>
      <formula2>300</formula2>
    </dataValidation>
    <dataValidation type="textLength" errorStyle="information" allowBlank="1" showInputMessage="1" showErrorMessage="1" error="XLBVal:8=8050 - Network Integration_x000d__x000a_" sqref="F258">
      <formula1>0</formula1>
      <formula2>300</formula2>
    </dataValidation>
    <dataValidation type="textLength" errorStyle="information" allowBlank="1" showInputMessage="1" showErrorMessage="1" error="XLBVal:8=Interest - Non-Prescribed_x000d__x000a_" sqref="F246">
      <formula1>0</formula1>
      <formula2>300</formula2>
    </dataValidation>
    <dataValidation type="textLength" errorStyle="information" allowBlank="1" showInputMessage="1" showErrorMessage="1" error="XLBVal:8=7070 - Customer Management_x000d__x000a_" sqref="F238">
      <formula1>0</formula1>
      <formula2>300</formula2>
    </dataValidation>
    <dataValidation type="textLength" errorStyle="information" allowBlank="1" showInputMessage="1" showErrorMessage="1" error="XLBVal:8=Shared Network Services_x000d__x000a_" sqref="F230">
      <formula1>0</formula1>
      <formula2>300</formula2>
    </dataValidation>
    <dataValidation type="textLength" errorStyle="information" allowBlank="1" showInputMessage="1" showErrorMessage="1" error="XLBVal:8=General Comms - External_x000d__x000a_" sqref="F222">
      <formula1>0</formula1>
      <formula2>300</formula2>
    </dataValidation>
    <dataValidation type="textLength" errorStyle="information" allowBlank="1" showInputMessage="1" showErrorMessage="1" error="XLBVal:8=Aurora - SCADA_x000d__x000a_" sqref="F214">
      <formula1>0</formula1>
      <formula2>300</formula2>
    </dataValidation>
    <dataValidation type="textLength" errorStyle="information" allowBlank="1" showInputMessage="1" showErrorMessage="1" error="XLBVal:8=FCAS Monitoring for Hydro_x000d__x000a_" sqref="F202">
      <formula1>0</formula1>
      <formula2>300</formula2>
    </dataValidation>
    <dataValidation type="textLength" errorStyle="information" allowBlank="1" showInputMessage="1" showErrorMessage="1" error="XLBVal:8=6105 - Regulatory Incentive - Revenue Regulation_x000d__x000a_" sqref="F194">
      <formula1>0</formula1>
      <formula2>300</formula2>
    </dataValidation>
    <dataValidation type="textLength" errorStyle="information" allowBlank="1" showInputMessage="1" showErrorMessage="1" error="XLBVal:8=Special Projects_x000d__x000a_" sqref="F186">
      <formula1>0</formula1>
      <formula2>300</formula2>
    </dataValidation>
    <dataValidation type="textLength" errorStyle="information" allowBlank="1" showInputMessage="1" showErrorMessage="1" error="XLBVal:8=6017 - Overheads recovered People and Performance_x000d__x000a_" sqref="F178">
      <formula1>0</formula1>
      <formula2>300</formula2>
    </dataValidation>
    <dataValidation type="textLength" errorStyle="information" allowBlank="1" showInputMessage="1" showErrorMessage="1" error="XLBVal:8=Overheads Recovered Business Services_x000d__x000a_" sqref="F174">
      <formula1>0</formula1>
      <formula2>300</formula2>
    </dataValidation>
    <dataValidation type="textLength" errorStyle="information" allowBlank="1" showInputMessage="1" showErrorMessage="1" error="XLBVal:8=Comms Pricing_x000d__x000a_" sqref="F166">
      <formula1>0</formula1>
      <formula2>300</formula2>
    </dataValidation>
    <dataValidation type="textLength" errorStyle="information" allowBlank="1" showInputMessage="1" showErrorMessage="1" error="XLBVal:8=Exec Management &amp; Admin Support_x000d__x000a_" sqref="F158">
      <formula1>0</formula1>
      <formula2>300</formula2>
    </dataValidation>
    <dataValidation type="textLength" errorStyle="information" allowBlank="1" showInputMessage="1" showErrorMessage="1" error="XLBVal:8=Bearer Services - Internal_x000d__x000a_" sqref="F150">
      <formula1>0</formula1>
      <formula2>300</formula2>
    </dataValidation>
    <dataValidation type="textLength" errorStyle="information" allowBlank="1" showInputMessage="1" showErrorMessage="1" error="XLBVal:8=System Controller Recovery_x000d__x000a_" sqref="F142">
      <formula1>0</formula1>
      <formula2>300</formula2>
    </dataValidation>
    <dataValidation type="textLength" errorStyle="information" allowBlank="1" showInputMessage="1" showErrorMessage="1" error="XLBVal:8=Compliant &amp; Dispute Management_x000d__x000a_" sqref="F134">
      <formula1>0</formula1>
      <formula2>300</formula2>
    </dataValidation>
    <dataValidation type="textLength" errorStyle="information" allowBlank="1" showInputMessage="1" showErrorMessage="1" error="XLBVal:8=Regional Plans_x000d__x000a_" sqref="F126">
      <formula1>0</formula1>
      <formula2>300</formula2>
    </dataValidation>
    <dataValidation type="textLength" errorStyle="information" allowBlank="1" showInputMessage="1" showErrorMessage="1" error="XLBVal:8=General Planning Studies_x000d__x000a_" sqref="F118">
      <formula1>0</formula1>
      <formula2>300</formula2>
    </dataValidation>
    <dataValidation type="textLength" errorStyle="information" allowBlank="1" showInputMessage="1" showErrorMessage="1" error="XLBVal:8=Fault Emergency Response - Aurora_x000d__x000a_" sqref="F110">
      <formula1>0</formula1>
      <formula2>300</formula2>
    </dataValidation>
    <dataValidation type="textLength" errorStyle="information" allowBlank="1" showInputMessage="1" showErrorMessage="1" error="XLBVal:8=Management Plans_x000d__x000a_" sqref="F102">
      <formula1>0</formula1>
      <formula2>300</formula2>
    </dataValidation>
    <dataValidation type="textLength" errorStyle="information" allowBlank="1" showInputMessage="1" showErrorMessage="1" error="XLBVal:8=Incident Investigation_x000d__x000a_" sqref="F98">
      <formula1>0</formula1>
      <formula2>300</formula2>
    </dataValidation>
    <dataValidation type="textLength" errorStyle="information" allowBlank="1" showInputMessage="1" showErrorMessage="1" error="XLBVal:8=Oil Management_x000d__x000a_" sqref="F90">
      <formula1>0</formula1>
      <formula2>300</formula2>
    </dataValidation>
    <dataValidation type="textLength" errorStyle="information" allowBlank="1" showInputMessage="1" showErrorMessage="1" error="XLBVal:8=Capacitors Banks_x000d__x000a_" sqref="F78">
      <formula1>0</formula1>
      <formula2>300</formula2>
    </dataValidation>
    <dataValidation type="textLength" errorStyle="information" allowBlank="1" showInputMessage="1" showErrorMessage="1" error="XLBVal:8=Substation Corrective Maintenance_x000d__x000a_" sqref="F70">
      <formula1>0</formula1>
      <formula2>300</formula2>
    </dataValidation>
    <dataValidation type="textLength" errorStyle="information" allowBlank="1" showInputMessage="1" showErrorMessage="1" error="XLBVal:8=Circuit Ratings Tools &amp; System_x000d__x000a_" sqref="F62">
      <formula1>0</formula1>
      <formula2>300</formula2>
    </dataValidation>
    <dataValidation type="textLength" errorStyle="information" allowBlank="1" showInputMessage="1" showErrorMessage="1" error="XLBVal:8=Conductor Assemblies_x000d__x000a_" sqref="F58">
      <formula1>0</formula1>
      <formula2>300</formula2>
    </dataValidation>
    <dataValidation type="textLength" errorStyle="information" allowBlank="1" showInputMessage="1" showErrorMessage="1" error="XLBVal:8=Chapel Street Building_x000d__x000a_" sqref="F50">
      <formula1>0</formula1>
      <formula2>300</formula2>
    </dataValidation>
    <dataValidation type="textLength" errorStyle="information" allowBlank="1" showInputMessage="1" showErrorMessage="1" error="XLBVal:8=1088 - Rocherlea_x000d__x000a_" sqref="F46">
      <formula1>0</formula1>
      <formula2>300</formula2>
    </dataValidation>
    <dataValidation type="textLength" errorStyle="information" allowBlank="1" showInputMessage="1" showErrorMessage="1" error="XLBVal:8=Employee Relations_x000d__x000a_" sqref="F38">
      <formula1>0</formula1>
      <formula2>300</formula2>
    </dataValidation>
    <dataValidation type="textLength" errorStyle="information" allowBlank="1" showInputMessage="1" showErrorMessage="1" error="XLBVal:8=Directors Expenses_x000d__x000a_" sqref="F30">
      <formula1>0</formula1>
      <formula2>300</formula2>
    </dataValidation>
    <dataValidation type="textLength" errorStyle="information" allowBlank="1" showInputMessage="1" showErrorMessage="1" error="XLBVal:8=System Union_x000d__x000a_" sqref="F22">
      <formula1>0</formula1>
      <formula2>300</formula2>
    </dataValidation>
    <dataValidation type="textLength" errorStyle="information" allowBlank="1" showInputMessage="1" showErrorMessage="1" error="XLBVal:8=Corporate Planning_x000d__x000a_" sqref="F14">
      <formula1>0</formula1>
      <formula2>300</formula2>
    </dataValidation>
    <dataValidation type="textLength" errorStyle="information" allowBlank="1" showInputMessage="1" showErrorMessage="1" error="XLBVal:8=Fleet costs_x000d__x000a_" sqref="F6">
      <formula1>0</formula1>
      <formula2>300</formula2>
    </dataValidation>
    <dataValidation type="textLength" errorStyle="information" allowBlank="1" showInputMessage="1" showErrorMessage="1" error="XLBVal:8=Bad Debts_x000d__x000a_" sqref="F257">
      <formula1>0</formula1>
      <formula2>300</formula2>
    </dataValidation>
    <dataValidation type="textLength" errorStyle="information" allowBlank="1" showInputMessage="1" showErrorMessage="1" error="XLBVal:8=Interest Income_x000d__x000a_" sqref="F253">
      <formula1>0</formula1>
      <formula2>300</formula2>
    </dataValidation>
    <dataValidation type="textLength" errorStyle="information" allowBlank="1" showInputMessage="1" showErrorMessage="1" error="XLBVal:8=7100 - Sundry Connections_x000d__x000a_" sqref="F249">
      <formula1>0</formula1>
      <formula2>300</formula2>
    </dataValidation>
    <dataValidation type="textLength" errorStyle="information" allowBlank="1" showInputMessage="1" showErrorMessage="1" error="XLBVal:8=Property Lease_x000d__x000a_" sqref="F241">
      <formula1>0</formula1>
      <formula2>300</formula2>
    </dataValidation>
    <dataValidation type="textLength" errorStyle="information" allowBlank="1" showInputMessage="1" showErrorMessage="1" error="XLBVal:8=7063 - Paloona_x000d__x000a_" sqref="F237">
      <formula1>0</formula1>
      <formula2>300</formula2>
    </dataValidation>
    <dataValidation type="textLength" errorStyle="information" allowBlank="1" showInputMessage="1" showErrorMessage="1" error="XLBVal:8=Musselroe Wind Farm_x000d__x000a_" sqref="F229">
      <formula1>0</formula1>
      <formula2>300</formula2>
    </dataValidation>
    <dataValidation type="textLength" errorStyle="information" allowBlank="1" showInputMessage="1" showErrorMessage="1" error="XLBVal:8=Bearer Services - External_x000d__x000a_" sqref="F221">
      <formula1>0</formula1>
      <formula2>300</formula2>
    </dataValidation>
    <dataValidation type="textLength" errorStyle="information" allowBlank="1" showInputMessage="1" showErrorMessage="1" error="XLBVal:8=CANS2 Rescheduled Outages_x000d__x000a_" sqref="F209">
      <formula1>0</formula1>
      <formula2>300</formula2>
    </dataValidation>
    <dataValidation type="textLength" errorStyle="information" allowBlank="1" showInputMessage="1" showErrorMessage="1" error="XLBVal:8=CANS2 Metering Equipment Change_x000d__x000a_" sqref="F201">
      <formula1>0</formula1>
      <formula2>300</formula2>
    </dataValidation>
    <dataValidation type="textLength" errorStyle="information" allowBlank="1" showInputMessage="1" showErrorMessage="1" error="XLBVal:8=6104 - Regulatory Incentive - Business Services_x000d__x000a_" sqref="F193">
      <formula1>0</formula1>
      <formula2>300</formula2>
    </dataValidation>
    <dataValidation type="textLength" errorStyle="information" allowBlank="1" showInputMessage="1" showErrorMessage="1" error="XLBVal:8=Other Income_x000d__x000a_" sqref="F185">
      <formula1>0</formula1>
      <formula2>300</formula2>
    </dataValidation>
    <dataValidation type="textLength" errorStyle="information" allowBlank="1" showInputMessage="1" showErrorMessage="1" error="XLBVal:8=6016 - Overheads recovered CEO &amp; Board_x000d__x000a_" sqref="F177">
      <formula1>0</formula1>
      <formula2>300</formula2>
    </dataValidation>
    <dataValidation type="textLength" errorStyle="information" allowBlank="1" showInputMessage="1" showErrorMessage="1" error="XLBVal:8=Abnormal Corporate Cost_x000d__x000a_" sqref="F169">
      <formula1>0</formula1>
      <formula2>300</formula2>
    </dataValidation>
    <dataValidation type="textLength" errorStyle="information" allowBlank="1" showInputMessage="1" showErrorMessage="1" error="XLBVal:8=Safety_x000d__x000a_" sqref="F161">
      <formula1>0</formula1>
      <formula2>300</formula2>
    </dataValidation>
    <dataValidation type="textLength" errorStyle="information" allowBlank="1" showInputMessage="1" showErrorMessage="1" error="XLBVal:8=Telephony - Internal_x000d__x000a_" sqref="F153">
      <formula1>0</formula1>
      <formula2>300</formula2>
    </dataValidation>
    <dataValidation type="textLength" errorStyle="information" allowBlank="1" showInputMessage="1" showErrorMessage="1" error="XLBVal:8=Power System Operations_x000d__x000a_" sqref="F145">
      <formula1>0</formula1>
      <formula2>300</formula2>
    </dataValidation>
    <dataValidation type="textLength" errorStyle="information" allowBlank="1" showInputMessage="1" showErrorMessage="1" error="XLBVal:8=Outage Assessment_x000d__x000a_" sqref="F137">
      <formula1>0</formula1>
      <formula2>300</formula2>
    </dataValidation>
    <dataValidation type="textLength" errorStyle="information" allowBlank="1" showInputMessage="1" showErrorMessage="1" error="XLBVal:8=Strategic RMPS Issues_x000d__x000a_" sqref="F129">
      <formula1>0</formula1>
      <formula2>300</formula2>
    </dataValidation>
    <dataValidation type="textLength" errorStyle="information" allowBlank="1" showInputMessage="1" showErrorMessage="1" error="XLBVal:8=Strategic System Planning_x000d__x000a_" sqref="F121">
      <formula1>0</formula1>
      <formula2>300</formula2>
    </dataValidation>
    <dataValidation type="textLength" errorStyle="information" allowBlank="1" showInputMessage="1" showErrorMessage="1" error="XLBVal:8=Administraiton Costs_x000d__x000a_" sqref="F113">
      <formula1>0</formula1>
      <formula2>300</formula2>
    </dataValidation>
    <dataValidation type="textLength" errorStyle="information" allowBlank="1" showInputMessage="1" showErrorMessage="1" error="XLBVal:8=Documantation and Standards_x000d__x000a_" sqref="F105">
      <formula1>0</formula1>
      <formula2>300</formula2>
    </dataValidation>
    <dataValidation type="textLength" errorStyle="information" allowBlank="1" showInputMessage="1" showErrorMessage="1" error="XLBVal:8=Benchmarking_x000d__x000a_" sqref="F101">
      <formula1>0</formula1>
      <formula2>300</formula2>
    </dataValidation>
    <dataValidation type="textLength" errorStyle="information" allowBlank="1" showInputMessage="1" showErrorMessage="1" error="XLBVal:8=Metering Installation Equipment_x000d__x000a_" sqref="F93">
      <formula1>0</formula1>
      <formula2>300</formula2>
    </dataValidation>
    <dataValidation type="textLength" errorStyle="information" allowBlank="1" showInputMessage="1" showErrorMessage="1" error="XLBVal:8=Power Cables_x000d__x000a_" sqref="F85">
      <formula1>0</formula1>
      <formula2>300</formula2>
    </dataValidation>
    <dataValidation type="textLength" errorStyle="information" allowBlank="1" showInputMessage="1" showErrorMessage="1" error="XLBVal:8=Field Operations_x000d__x000a_" sqref="F73">
      <formula1>0</formula1>
      <formula2>300</formula2>
    </dataValidation>
    <dataValidation type="textLength" errorStyle="information" allowBlank="1" showInputMessage="1" showErrorMessage="1" error="XLBVal:8=Easement Management_x000d__x000a_" sqref="F65">
      <formula1>0</formula1>
      <formula2>300</formula2>
    </dataValidation>
    <dataValidation type="textLength" errorStyle="information" allowBlank="1" showInputMessage="1" showErrorMessage="1" error="XLBVal:8=Foundations_x000d__x000a_" sqref="F61">
      <formula1>0</formula1>
      <formula2>300</formula2>
    </dataValidation>
    <dataValidation type="textLength" errorStyle="information" allowBlank="1" showInputMessage="1" showErrorMessage="1" error="XLBVal:8=Trevallyn Office_x000d__x000a_" sqref="F53">
      <formula1>0</formula1>
      <formula2>300</formula2>
    </dataValidation>
    <dataValidation type="textLength" errorStyle="information" allowBlank="1" showInputMessage="1" showErrorMessage="1" error="XLBVal:8=Bowen Road Building_x000d__x000a_" sqref="F49">
      <formula1>0</formula1>
      <formula2>300</formula2>
    </dataValidation>
    <dataValidation type="textLength" errorStyle="information" allowBlank="1" showInputMessage="1" showErrorMessage="1" error="XLBVal:8=Information Management_x000d__x000a_" sqref="F41">
      <formula1>0</formula1>
      <formula2>300</formula2>
    </dataValidation>
    <dataValidation type="textLength" errorStyle="information" allowBlank="1" showInputMessage="1" showErrorMessage="1" error="XLBVal:8=Legal Services_x000d__x000a_" sqref="F33">
      <formula1>0</formula1>
      <formula2>300</formula2>
    </dataValidation>
    <dataValidation type="textLength" errorStyle="information" allowBlank="1" showInputMessage="1" showErrorMessage="1" error="XLBVal:8=Revenue Reset_x000d__x000a_" sqref="F25">
      <formula1>0</formula1>
      <formula2>300</formula2>
    </dataValidation>
    <dataValidation type="textLength" errorStyle="information" allowBlank="1" showInputMessage="1" showErrorMessage="1" error="XLBVal:8=Regulatory Reporting_x000d__x000a_" sqref="F17">
      <formula1>0</formula1>
      <formula2>300</formula2>
    </dataValidation>
    <dataValidation type="textLength" errorStyle="information" allowBlank="1" showInputMessage="1" showErrorMessage="1" error="XLBVal:8=Strategic Planning_x000d__x000a_" sqref="F13">
      <formula1>0</formula1>
      <formula2>300</formula2>
    </dataValidation>
    <dataValidation type="textLength" errorStyle="information" allowBlank="1" showInputMessage="1" showErrorMessage="1" error="XLBVal:8=Technical Support_x000d__x000a_" sqref="F5">
      <formula1>0</formula1>
      <formula2>300</formula2>
    </dataValidation>
    <dataValidation type="textLength" errorStyle="information" allowBlank="1" showInputMessage="1" showErrorMessage="1" error="XLBVal:8=4940 - Program of Work_x000d__x000a_" sqref="C149">
      <formula1>0</formula1>
      <formula2>300</formula2>
    </dataValidation>
    <dataValidation type="textLength" errorStyle="information" allowBlank="1" showInputMessage="1" showErrorMessage="1" error="XLBVal:8=Network Information Systems_x000d__x000a_" sqref="C145">
      <formula1>0</formula1>
      <formula2>300</formula2>
    </dataValidation>
    <dataValidation type="textLength" errorStyle="information" allowBlank="1" showInputMessage="1" showErrorMessage="1" error="XLBVal:8=Asset Strategy &amp; Performance_x000d__x000a_" sqref="C141">
      <formula1>0</formula1>
      <formula2>300</formula2>
    </dataValidation>
    <dataValidation type="textLength" errorStyle="information" allowBlank="1" showInputMessage="1" showErrorMessage="1" error="XLBVal:8=Network Planning &amp; Performance_x000d__x000a_" sqref="C137">
      <formula1>0</formula1>
      <formula2>300</formula2>
    </dataValidation>
    <dataValidation type="textLength" errorStyle="information" allowBlank="1" showInputMessage="1" showErrorMessage="1" error="XLBVal:8=Telecommunications Commercial Business_x000d__x000a_" sqref="C133">
      <formula1>0</formula1>
      <formula2>300</formula2>
    </dataValidation>
    <dataValidation type="textLength" errorStyle="information" allowBlank="1" showInputMessage="1" showErrorMessage="1" error="XLBVal:8=Network Operations Control Systems_x000d__x000a_" sqref="C129">
      <formula1>0</formula1>
      <formula2>300</formula2>
    </dataValidation>
    <dataValidation type="textLength" errorStyle="information" allowBlank="1" showInputMessage="1" showErrorMessage="1" error="XLBVal:8=3240 - Customer Connection Services_x000d__x000a_" sqref="C125">
      <formula1>0</formula1>
      <formula2>300</formula2>
    </dataValidation>
    <dataValidation type="textLength" errorStyle="information" allowBlank="1" showInputMessage="1" showErrorMessage="1" error="XLBVal:8=3200 - Customer Service_x000d__x000a_" sqref="C121">
      <formula1>0</formula1>
      <formula2>300</formula2>
    </dataValidation>
    <dataValidation type="textLength" errorStyle="information" allowBlank="1" showInputMessage="1" showErrorMessage="1" error="XLBVal:8=2970 - Field Services NW_x000d__x000a_" sqref="C117">
      <formula1>0</formula1>
      <formula2>300</formula2>
    </dataValidation>
    <dataValidation type="textLength" errorStyle="information" allowBlank="1" showInputMessage="1" showErrorMessage="1" error="XLBVal:8=2940 - Queenstown Overhead_x000d__x000a_" sqref="C113">
      <formula1>0</formula1>
      <formula2>300</formula2>
    </dataValidation>
    <dataValidation type="textLength" errorStyle="information" allowBlank="1" showInputMessage="1" showErrorMessage="1" error="XLBVal:8=2920 - Live Line North West_x000d__x000a_" sqref="C109">
      <formula1>0</formula1>
      <formula2>300</formula2>
    </dataValidation>
    <dataValidation type="textLength" errorStyle="information" allowBlank="1" showInputMessage="1" showErrorMessage="1" error="XLBVal:8=2880 - Service Connnections North_x000d__x000a_" sqref="C105">
      <formula1>0</formula1>
      <formula2>300</formula2>
    </dataValidation>
    <dataValidation type="textLength" errorStyle="information" allowBlank="1" showInputMessage="1" showErrorMessage="1" error="XLBVal:8=2860 - EVH Operations North_x000d__x000a_" sqref="C101">
      <formula1>0</formula1>
      <formula2>300</formula2>
    </dataValidation>
    <dataValidation type="textLength" errorStyle="information" allowBlank="1" showInputMessage="1" showErrorMessage="1" error="XLBVal:8=2850 - Distribution Operations North_x000d__x000a_" sqref="C97">
      <formula1>0</formula1>
      <formula2>300</formula2>
    </dataValidation>
    <dataValidation type="textLength" errorStyle="information" allowBlank="1" showInputMessage="1" showErrorMessage="1" error="XLBVal:8=2830 - Scottsdale Overhead_x000d__x000a_" sqref="C93">
      <formula1>0</formula1>
      <formula2>300</formula2>
    </dataValidation>
    <dataValidation type="textLength" errorStyle="information" allowBlank="1" showInputMessage="1" showErrorMessage="1" error="XLBVal:8=2810 - Distribution Live Line North (Deloraine)_x000d__x000a_" sqref="C89">
      <formula1>0</formula1>
      <formula2>300</formula2>
    </dataValidation>
    <dataValidation type="textLength" errorStyle="information" allowBlank="1" showInputMessage="1" showErrorMessage="1" error="XLBVal:8=2770 - Cabler Joiners and Electrical Technicians T_x000d__x000a_" sqref="C85">
      <formula1>0</formula1>
      <formula2>300</formula2>
    </dataValidation>
    <dataValidation type="textLength" errorStyle="information" allowBlank="1" showInputMessage="1" showErrorMessage="1" error="XLBVal:8=2745 - Asset Inspectors South_x000d__x000a_" sqref="C81">
      <formula1>0</formula1>
      <formula2>300</formula2>
    </dataValidation>
    <dataValidation type="textLength" errorStyle="information" allowBlank="1" showInputMessage="1" showErrorMessage="1" error="XLBVal:8=2720 - New Norfolk Overhead_x000d__x000a_" sqref="C77">
      <formula1>0</formula1>
      <formula2>300</formula2>
    </dataValidation>
    <dataValidation type="textLength" errorStyle="information" allowBlank="1" showInputMessage="1" showErrorMessage="1" error="XLBVal:8=2630 - Minor Works Delivery_x000d__x000a_" sqref="C73">
      <formula1>0</formula1>
      <formula2>300</formula2>
    </dataValidation>
    <dataValidation type="textLength" errorStyle="information" allowBlank="1" showInputMessage="1" showErrorMessage="1" error="XLBVal:8=2520 - Administration &amp; Scheduling North/North Wes_x000d__x000a_" sqref="C69">
      <formula1>0</formula1>
      <formula2>300</formula2>
    </dataValidation>
    <dataValidation type="textLength" errorStyle="information" allowBlank="1" showInputMessage="1" showErrorMessage="1" error="XLBVal:8=2450 - Warehousing South_x000d__x000a_" sqref="C65">
      <formula1>0</formula1>
      <formula2>300</formula2>
    </dataValidation>
    <dataValidation type="textLength" errorStyle="information" allowBlank="1" showInputMessage="1" showErrorMessage="1" error="XLBVal:8=2410 - Programming &amp; Planning_x000d__x000a_" sqref="C61">
      <formula1>0</formula1>
      <formula2>300</formula2>
    </dataValidation>
    <dataValidation type="textLength" errorStyle="information" allowBlank="1" showInputMessage="1" showErrorMessage="1" error="XLBVal:8=2290 - Project Estimation_x000d__x000a_" sqref="C57">
      <formula1>0</formula1>
      <formula2>300</formula2>
    </dataValidation>
    <dataValidation type="textLength" errorStyle="information" allowBlank="1" showInputMessage="1" showErrorMessage="1" error="XLBVal:8=Decommission Assets_x000d__x000a_" sqref="C53">
      <formula1>0</formula1>
      <formula2>300</formula2>
    </dataValidation>
    <dataValidation type="textLength" errorStyle="information" allowBlank="1" showInputMessage="1" showErrorMessage="1" error="XLBVal:8=2200 - Engineering &amp; Design_x000d__x000a_" sqref="C49">
      <formula1>0</formula1>
      <formula2>300</formula2>
    </dataValidation>
    <dataValidation type="textLength" errorStyle="information" allowBlank="1" showInputMessage="1" showErrorMessage="1" error="XLBVal:8=_x000d__x000a_" sqref="C45">
      <formula1>0</formula1>
      <formula2>300</formula2>
    </dataValidation>
    <dataValidation type="textLength" errorStyle="information" allowBlank="1" showInputMessage="1" showErrorMessage="1" error="XLBVal:8=2040 - NBN Project_x000d__x000a_" sqref="C41">
      <formula1>0</formula1>
      <formula2>300</formula2>
    </dataValidation>
    <dataValidation type="textLength" errorStyle="information" allowBlank="1" showInputMessage="1" showErrorMessage="1" error="XLBVal:8=Revenue Reset_x000d__x000a_" sqref="C37">
      <formula1>0</formula1>
      <formula2>300</formula2>
    </dataValidation>
    <dataValidation type="textLength" errorStyle="information" allowBlank="1" showInputMessage="1" showErrorMessage="1" error="XLBVal:8=GM Strategy &amp; Stakeholder Relations_x000d__x000a_" sqref="C33">
      <formula1>0</formula1>
      <formula2>300</formula2>
    </dataValidation>
    <dataValidation type="textLength" errorStyle="information" allowBlank="1" showInputMessage="1" showErrorMessage="1" error="XLBVal:8=Company Secretary and General Counsel_x000d__x000a_" sqref="C29">
      <formula1>0</formula1>
      <formula2>300</formula2>
    </dataValidation>
    <dataValidation type="textLength" errorStyle="information" allowBlank="1" showInputMessage="1" showErrorMessage="1" error="XLBVal:8=People and Performance Systems_x000d__x000a_" sqref="C25">
      <formula1>0</formula1>
      <formula2>300</formula2>
    </dataValidation>
    <dataValidation type="textLength" errorStyle="information" allowBlank="1" showInputMessage="1" showErrorMessage="1" error="XLBVal:8=1360 - IT - Architecture_x000d__x000a_" sqref="C21">
      <formula1>0</formula1>
      <formula2>300</formula2>
    </dataValidation>
    <dataValidation type="textLength" errorStyle="information" allowBlank="1" showInputMessage="1" showErrorMessage="1" error="XLBVal:8=1320 - IT - Vendor Management_x000d__x000a_" sqref="C17">
      <formula1>0</formula1>
      <formula2>300</formula2>
    </dataValidation>
    <dataValidation type="textLength" errorStyle="information" allowBlank="1" showInputMessage="1" showErrorMessage="1" error="XLBVal:8=Information &amp; Records Management_x000d__x000a_" sqref="C13">
      <formula1>0</formula1>
      <formula2>300</formula2>
    </dataValidation>
    <dataValidation type="textLength" errorStyle="information" allowBlank="1" showInputMessage="1" showErrorMessage="1" error="XLBVal:8=Transaction Business Services_x000d__x000a_" sqref="C9">
      <formula1>0</formula1>
      <formula2>300</formula2>
    </dataValidation>
    <dataValidation type="textLength" errorStyle="information" allowBlank="1" showInputMessage="1" showErrorMessage="1" error="XLBVal:8=Finance &amp; Business Services_x000d__x000a_" sqref="C5">
      <formula1>0</formula1>
      <formula2>300</formula2>
    </dataValidation>
    <dataValidation type="textLength" errorStyle="information" allowBlank="1" showInputMessage="1" showErrorMessage="1" error="XLBVal:8=4920 - GIS Records and Drawings_x000d__x000a_" sqref="C147">
      <formula1>0</formula1>
      <formula2>300</formula2>
    </dataValidation>
    <dataValidation type="textLength" errorStyle="information" allowBlank="1" showInputMessage="1" showErrorMessage="1" error="XLBVal:8=Network Performance_x000d__x000a_" sqref="C139">
      <formula1>0</formula1>
      <formula2>300</formula2>
    </dataValidation>
    <dataValidation type="textLength" errorStyle="information" allowBlank="1" showInputMessage="1" showErrorMessage="1" error="XLBVal:8=TNOC_x000d__x000a_" sqref="C135">
      <formula1>0</formula1>
      <formula2>300</formula2>
    </dataValidation>
    <dataValidation type="textLength" errorStyle="information" allowBlank="1" showInputMessage="1" showErrorMessage="1" error="XLBVal:8=3340 - Network Operations &amp; Control (NOCS)_x000d__x000a_" sqref="C131">
      <formula1>0</formula1>
      <formula2>300</formula2>
    </dataValidation>
    <dataValidation type="textLength" errorStyle="information" allowBlank="1" showInputMessage="1" showErrorMessage="1" error="XLBVal:8=Customer Service Centre_x000d__x000a_" sqref="C123">
      <formula1>0</formula1>
      <formula2>300</formula2>
    </dataValidation>
    <dataValidation type="textLength" errorStyle="information" allowBlank="1" showInputMessage="1" showErrorMessage="1" error="XLBVal:8=2960 - EHV Operations NW_x000d__x000a_" sqref="C115">
      <formula1>0</formula1>
      <formula2>300</formula2>
    </dataValidation>
    <dataValidation type="textLength" errorStyle="information" allowBlank="1" showInputMessage="1" showErrorMessage="1" error="XLBVal:8=2900 - Works Delivery North West_x000d__x000a_" sqref="C107">
      <formula1>0</formula1>
      <formula2>300</formula2>
    </dataValidation>
    <dataValidation type="textLength" errorStyle="information" allowBlank="1" showInputMessage="1" showErrorMessage="1" error="XLBVal:8=2852 - Pole Stakers &amp; Locators_x000d__x000a_" sqref="C99">
      <formula1>0</formula1>
      <formula2>300</formula2>
    </dataValidation>
    <dataValidation type="textLength" errorStyle="information" allowBlank="1" showInputMessage="1" showErrorMessage="1" error="XLBVal:8=2820 - Distribution Live Line North (Cbell Town)_x000d__x000a_" sqref="C91">
      <formula1>0</formula1>
      <formula2>300</formula2>
    </dataValidation>
    <dataValidation type="textLength" errorStyle="information" allowBlank="1" showInputMessage="1" showErrorMessage="1" error="XLBVal:8=2760 - EVH Operations South_x000d__x000a_" sqref="C83">
      <formula1>0</formula1>
      <formula2>300</formula2>
    </dataValidation>
    <dataValidation type="textLength" errorStyle="information" allowBlank="1" showInputMessage="1" showErrorMessage="1" error="XLBVal:8=Works Delivery South_x000d__x000a_" sqref="C75">
      <formula1>0</formula1>
      <formula2>300</formula2>
    </dataValidation>
    <dataValidation type="textLength" errorStyle="information" allowBlank="1" showInputMessage="1" showErrorMessage="1" error="XLBVal:8=Scheduling &amp; Disptach_x000d__x000a_" sqref="C67">
      <formula1>0</formula1>
      <formula2>300</formula2>
    </dataValidation>
    <dataValidation type="textLength" errorStyle="information" allowBlank="1" showInputMessage="1" showErrorMessage="1" error="XLBVal:8=2270 - Design South_x000d__x000a_" sqref="C55">
      <formula1>0</formula1>
      <formula2>300</formula2>
    </dataValidation>
    <dataValidation type="textLength" errorStyle="information" allowBlank="1" showInputMessage="1" showErrorMessage="1" error="XLBVal:8=2130 - Training, Quality &amp; Assurance_x000d__x000a_" sqref="C47">
      <formula1>0</formula1>
      <formula2>300</formula2>
    </dataValidation>
    <dataValidation type="textLength" errorStyle="information" allowBlank="1" showInputMessage="1" showErrorMessage="1" error="XLBVal:8=2020 - LifeSafe_x000d__x000a_" sqref="C39">
      <formula1>0</formula1>
      <formula2>300</formula2>
    </dataValidation>
    <dataValidation type="textLength" errorStyle="information" allowBlank="1" showInputMessage="1" showErrorMessage="1" error="XLBVal:8=Legal Services_x000d__x000a_" sqref="C31">
      <formula1>0</formula1>
      <formula2>300</formula2>
    </dataValidation>
    <dataValidation type="textLength" errorStyle="information" allowBlank="1" showInputMessage="1" showErrorMessage="1" error="XLBVal:8=GM People &amp; Performance_x000d__x000a_" sqref="C23">
      <formula1>0</formula1>
      <formula2>300</formula2>
    </dataValidation>
    <dataValidation type="textLength" errorStyle="information" allowBlank="1" showInputMessage="1" showErrorMessage="1" error="XLBVal:8=Corporate IT_x000d__x000a_" sqref="C15">
      <formula1>0</formula1>
      <formula2>300</formula2>
    </dataValidation>
    <dataValidation type="textLength" errorStyle="information" allowBlank="1" showInputMessage="1" showErrorMessage="1" error="XLBVal:8=Financial Accounting_x000d__x000a_" sqref="C7">
      <formula1>0</formula1>
      <formula2>300</formula2>
    </dataValidation>
    <dataValidation type="textLength" errorStyle="information" allowBlank="1" showInputMessage="1" showErrorMessage="1" error="XLBVal:8=Asset Strategy_x000d__x000a_" sqref="C142">
      <formula1>0</formula1>
      <formula2>300</formula2>
    </dataValidation>
    <dataValidation type="textLength" errorStyle="information" allowBlank="1" showInputMessage="1" showErrorMessage="1" error="XLBVal:8=Network Planning_x000d__x000a_" sqref="C138">
      <formula1>0</formula1>
      <formula2>300</formula2>
    </dataValidation>
    <dataValidation type="textLength" errorStyle="information" allowBlank="1" showInputMessage="1" showErrorMessage="1" error="XLBVal:8=Network Outage Management_x000d__x000a_" sqref="C130">
      <formula1>0</formula1>
      <formula2>300</formula2>
    </dataValidation>
    <dataValidation type="textLength" errorStyle="information" allowBlank="1" showInputMessage="1" showErrorMessage="1" error="XLBVal:8=Customer Advocacy_x000d__x000a_" sqref="C122">
      <formula1>0</formula1>
      <formula2>300</formula2>
    </dataValidation>
    <dataValidation type="textLength" errorStyle="information" allowBlank="1" showInputMessage="1" showErrorMessage="1" error="XLBVal:8=2950 - Protection &amp; Control Technicians NW_x000d__x000a_" sqref="C114">
      <formula1>0</formula1>
      <formula2>300</formula2>
    </dataValidation>
    <dataValidation type="textLength" errorStyle="information" allowBlank="1" showInputMessage="1" showErrorMessage="1" error="XLBVal:8=2930 - Distribution Overhead_x000d__x000a_" sqref="C110">
      <formula1>0</formula1>
      <formula2>300</formula2>
    </dataValidation>
    <dataValidation type="textLength" errorStyle="information" allowBlank="1" showInputMessage="1" showErrorMessage="1" error="XLBVal:8=2851 - Oil Farm North_x000d__x000a_" sqref="C98">
      <formula1>0</formula1>
      <formula2>300</formula2>
    </dataValidation>
    <dataValidation type="textLength" errorStyle="information" allowBlank="1" showInputMessage="1" showErrorMessage="1" error="XLBVal:8=2835 - St Marys Overhead_x000d__x000a_" sqref="C94">
      <formula1>0</formula1>
      <formula2>300</formula2>
    </dataValidation>
    <dataValidation type="textLength" errorStyle="information" allowBlank="1" showInputMessage="1" showErrorMessage="1" error="XLBVal:8=2775 - Cabler Joiners and Electrical Technicians T_x000d__x000a_" sqref="C86">
      <formula1>0</formula1>
      <formula2>300</formula2>
    </dataValidation>
    <dataValidation type="textLength" errorStyle="information" allowBlank="1" showInputMessage="1" showErrorMessage="1" error="XLBVal:8=2640 - Contract &amp; Performance Delivery_x000d__x000a_" sqref="C74">
      <formula1>0</formula1>
      <formula2>300</formula2>
    </dataValidation>
    <dataValidation type="textLength" errorStyle="information" allowBlank="1" showInputMessage="1" showErrorMessage="1" error="XLBVal:8=2460 - Warehousing North/North West_x000d__x000a_" sqref="C66">
      <formula1>0</formula1>
      <formula2>300</formula2>
    </dataValidation>
    <dataValidation type="textLength" errorStyle="information" allowBlank="1" showInputMessage="1" showErrorMessage="1" error="XLBVal:8=Asset Area Management South_x000d__x000a_" sqref="C58">
      <formula1>0</formula1>
      <formula2>300</formula2>
    </dataValidation>
    <dataValidation type="textLength" errorStyle="information" allowBlank="1" showInputMessage="1" showErrorMessage="1" error="XLBVal:8=2260 - Design North/North West_x000d__x000a_" sqref="C54">
      <formula1>0</formula1>
      <formula2>300</formula2>
    </dataValidation>
    <dataValidation type="textLength" errorStyle="information" allowBlank="1" showInputMessage="1" showErrorMessage="1" error="XLBVal:8=2050 - Apprentices South_x000d__x000a_" sqref="C42">
      <formula1>0</formula1>
      <formula2>300</formula2>
    </dataValidation>
    <dataValidation type="textLength" errorStyle="information" allowBlank="1" showInputMessage="1" showErrorMessage="1" error="XLBVal:8=Regulatory &amp; Compliance_x000d__x000a_" sqref="C34">
      <formula1>0</formula1>
      <formula2>300</formula2>
    </dataValidation>
    <dataValidation type="textLength" errorStyle="information" allowBlank="1" showInputMessage="1" showErrorMessage="1" error="XLBVal:8=1440 - Employee and Workplace Relations_x000d__x000a_" sqref="C26">
      <formula1>0</formula1>
      <formula2>300</formula2>
    </dataValidation>
    <dataValidation type="textLength" errorStyle="information" allowBlank="1" showInputMessage="1" showErrorMessage="1" error="XLBVal:8=1330 - IT - Infrastructure_x000d__x000a_" sqref="C18">
      <formula1>0</formula1>
      <formula2>300</formula2>
    </dataValidation>
    <dataValidation type="textLength" errorStyle="information" allowBlank="1" showInputMessage="1" showErrorMessage="1" error="XLBVal:8=Compliance &amp; Risk_x000d__x000a_" sqref="C10">
      <formula1>0</formula1>
      <formula2>300</formula2>
    </dataValidation>
    <dataValidation type="textLength" errorStyle="information" allowBlank="1" showInputMessage="1" showErrorMessage="1" error="XLBVal:8=4930 - Network Management Systems_x000d__x000a_" sqref="C148">
      <formula1>0</formula1>
      <formula2>300</formula2>
    </dataValidation>
    <dataValidation type="textLength" errorStyle="information" allowBlank="1" showInputMessage="1" showErrorMessage="1" error="XLBVal:8=Asset Performance_x000d__x000a_" sqref="C144">
      <formula1>0</formula1>
      <formula2>300</formula2>
    </dataValidation>
    <dataValidation type="textLength" errorStyle="information" allowBlank="1" showInputMessage="1" showErrorMessage="1" error="XLBVal:8=Network Innovation_x000d__x000a_" sqref="C140">
      <formula1>0</formula1>
      <formula2>300</formula2>
    </dataValidation>
    <dataValidation type="textLength" errorStyle="information" allowBlank="1" showInputMessage="1" showErrorMessage="1" error="XLBVal:8=GM Strategic Asset Management_x000d__x000a_" sqref="C136">
      <formula1>0</formula1>
      <formula2>300</formula2>
    </dataValidation>
    <dataValidation type="textLength" errorStyle="information" allowBlank="1" showInputMessage="1" showErrorMessage="1" error="XLBVal:8=Telecommunications Operations_x000d__x000a_" sqref="C132">
      <formula1>0</formula1>
      <formula2>300</formula2>
    </dataValidation>
    <dataValidation type="textLength" errorStyle="information" allowBlank="1" showInputMessage="1" showErrorMessage="1" error="XLBVal:8=Real Time Operations_x000d__x000a_" sqref="C128">
      <formula1>0</formula1>
      <formula2>300</formula2>
    </dataValidation>
    <dataValidation type="textLength" errorStyle="information" allowBlank="1" showInputMessage="1" showErrorMessage="1" error="XLBVal:8=Customer Information Management_x000d__x000a_" sqref="C124">
      <formula1>0</formula1>
      <formula2>300</formula2>
    </dataValidation>
    <dataValidation type="textLength" errorStyle="information" allowBlank="1" showInputMessage="1" showErrorMessage="1" error="XLBVal:8=GM Customer Engagement &amp; Network Operations_x000d__x000a_" sqref="C120">
      <formula1>0</formula1>
      <formula2>300</formula2>
    </dataValidation>
    <dataValidation type="textLength" errorStyle="information" allowBlank="1" showInputMessage="1" showErrorMessage="1" error="XLBVal:8=2965 - Distribution Overhead Operations NW_x000d__x000a_" sqref="C116">
      <formula1>0</formula1>
      <formula2>300</formula2>
    </dataValidation>
    <dataValidation type="textLength" errorStyle="information" allowBlank="1" showInputMessage="1" showErrorMessage="1" error="XLBVal:8=2934 - Smithton Overhead_x000d__x000a_" sqref="C112">
      <formula1>0</formula1>
      <formula2>300</formula2>
    </dataValidation>
    <dataValidation type="textLength" errorStyle="information" allowBlank="1" showInputMessage="1" showErrorMessage="1" error="XLBVal:8=2910 - Devonport Overhead T1_x000d__x000a_" sqref="C108">
      <formula1>0</formula1>
      <formula2>300</formula2>
    </dataValidation>
    <dataValidation type="textLength" errorStyle="information" allowBlank="1" showInputMessage="1" showErrorMessage="1" error="XLBVal:8=2875 - Cabler Joiners &amp; Electrical Technicians Nor_x000d__x000a_" sqref="C104">
      <formula1>0</formula1>
      <formula2>300</formula2>
    </dataValidation>
    <dataValidation type="textLength" errorStyle="information" allowBlank="1" showInputMessage="1" showErrorMessage="1" error="XLBVal:8=2853 - Distribution Overhead Operations North_x000d__x000a_" sqref="C100">
      <formula1>0</formula1>
      <formula2>300</formula2>
    </dataValidation>
    <dataValidation type="textLength" errorStyle="information" allowBlank="1" showInputMessage="1" showErrorMessage="1" error="XLBVal:8=2845 - Rocherlea Overhead T2_x000d__x000a_" sqref="C96">
      <formula1>0</formula1>
      <formula2>300</formula2>
    </dataValidation>
    <dataValidation type="textLength" errorStyle="information" allowBlank="1" showInputMessage="1" showErrorMessage="1" error="XLBVal:8=2825 - Campbell Town Overhead_x000d__x000a_" sqref="C92">
      <formula1>0</formula1>
      <formula2>300</formula2>
    </dataValidation>
    <dataValidation type="textLength" errorStyle="information" allowBlank="1" showInputMessage="1" showErrorMessage="1" error="XLBVal:8=Works Delivery North_x000d__x000a_" sqref="C88">
      <formula1>0</formula1>
      <formula2>300</formula2>
    </dataValidation>
    <dataValidation type="textLength" errorStyle="information" allowBlank="1" showInputMessage="1" showErrorMessage="1" error="XLBVal:8=2765 - EVH Overhead South_x000d__x000a_" sqref="C84">
      <formula1>0</formula1>
      <formula2>300</formula2>
    </dataValidation>
    <dataValidation type="textLength" errorStyle="information" allowBlank="1" showInputMessage="1" showErrorMessage="1" error="XLBVal:8=2740 - Field Services South_x000d__x000a_" sqref="C80">
      <formula1>0</formula1>
      <formula2>300</formula2>
    </dataValidation>
    <dataValidation type="textLength" errorStyle="information" allowBlank="1" showInputMessage="1" showErrorMessage="1" error="XLBVal:8=2710 - Distribution Live Line South_x000d__x000a_" sqref="C76">
      <formula1>0</formula1>
      <formula2>300</formula2>
    </dataValidation>
    <dataValidation type="textLength" errorStyle="information" allowBlank="1" showInputMessage="1" showErrorMessage="1" error="XLBVal:8=2620 - Major Works Delivery_x000d__x000a_" sqref="C72">
      <formula1>0</formula1>
      <formula2>300</formula2>
    </dataValidation>
    <dataValidation type="textLength" errorStyle="information" allowBlank="1" showInputMessage="1" showErrorMessage="1" error="XLBVal:8=2510 - Administration &amp; Scheduling South_x000d__x000a_" sqref="C68">
      <formula1>0</formula1>
      <formula2>300</formula2>
    </dataValidation>
    <dataValidation type="textLength" errorStyle="information" allowBlank="1" showInputMessage="1" showErrorMessage="1" error="XLBVal:8=2440 - Program Planning North/North West_x000d__x000a_" sqref="C64">
      <formula1>0</formula1>
      <formula2>300</formula2>
    </dataValidation>
    <dataValidation type="textLength" errorStyle="information" allowBlank="1" showInputMessage="1" showErrorMessage="1" error="XLBVal:8=Programming &amp; Planning_x000d__x000a_" sqref="C60">
      <formula1>0</formula1>
      <formula2>300</formula2>
    </dataValidation>
    <dataValidation type="textLength" errorStyle="information" allowBlank="1" showInputMessage="1" showErrorMessage="1" error="XLBVal:8=2280 - Land Access &amp; Approvals_x000d__x000a_" sqref="C56">
      <formula1>0</formula1>
      <formula2>300</formula2>
    </dataValidation>
    <dataValidation type="textLength" errorStyle="information" allowBlank="1" showInputMessage="1" showErrorMessage="1" error="XLBVal:8=Protection &amp; Control_x000d__x000a_" sqref="C52">
      <formula1>0</formula1>
      <formula2>300</formula2>
    </dataValidation>
    <dataValidation type="textLength" errorStyle="information" allowBlank="1" showInputMessage="1" showErrorMessage="1" error="XLBVal:8=2140 - Health, Safety &amp; Environment_x000d__x000a_" sqref="C48">
      <formula1>0</formula1>
      <formula2>300</formula2>
    </dataValidation>
    <dataValidation type="textLength" errorStyle="information" allowBlank="1" showInputMessage="1" showErrorMessage="1" error="XLBVal:8=HSE and Technical Competence_x000d__x000a_" sqref="C44">
      <formula1>0</formula1>
      <formula2>300</formula2>
    </dataValidation>
    <dataValidation type="textLength" errorStyle="information" allowBlank="1" showInputMessage="1" showErrorMessage="1" error="XLBVal:8=2030 - Works &amp; Service Delivery Business Support_x000d__x000a_" sqref="C40">
      <formula1>0</formula1>
      <formula2>300</formula2>
    </dataValidation>
    <dataValidation type="textLength" errorStyle="information" allowBlank="1" showInputMessage="1" showErrorMessage="1" error="XLBVal:8=Stakeholder Engagement_x000d__x000a_" sqref="C36">
      <formula1>0</formula1>
      <formula2>300</formula2>
    </dataValidation>
    <dataValidation type="textLength" errorStyle="information" allowBlank="1" showInputMessage="1" showErrorMessage="1" error="XLBVal:8=Strategy and Stakeholder Relations_x000d__x000a_" sqref="C32">
      <formula1>0</formula1>
      <formula2>300</formula2>
    </dataValidation>
    <dataValidation type="textLength" errorStyle="information" allowBlank="1" showInputMessage="1" showErrorMessage="1" error="XLBVal:8=1460 - People and Performance Commercial_x000d__x000a_" sqref="C28">
      <formula1>0</formula1>
      <formula2>300</formula2>
    </dataValidation>
    <dataValidation type="textLength" errorStyle="information" allowBlank="1" showInputMessage="1" showErrorMessage="1" error="XLBVal:8=Culture and Capability_x000d__x000a_" sqref="C24">
      <formula1>0</formula1>
      <formula2>300</formula2>
    </dataValidation>
    <dataValidation type="textLength" errorStyle="information" allowBlank="1" showInputMessage="1" showErrorMessage="1" error="XLBVal:8=1350 - IT - Projects Delivery_x000d__x000a_" sqref="C20">
      <formula1>0</formula1>
      <formula2>300</formula2>
    </dataValidation>
    <dataValidation type="textLength" errorStyle="information" allowBlank="1" showInputMessage="1" showErrorMessage="1" error="XLBVal:8=1310 - IT - Service Delivery_x000d__x000a_" sqref="C16">
      <formula1>0</formula1>
      <formula2>300</formula2>
    </dataValidation>
    <dataValidation type="textLength" errorStyle="information" allowBlank="1" showInputMessage="1" showErrorMessage="1" error="XLBVal:8=1270 - Facilities_x000d__x000a_" sqref="C12">
      <formula1>0</formula1>
      <formula2>300</formula2>
    </dataValidation>
    <dataValidation type="textLength" errorStyle="information" allowBlank="1" showInputMessage="1" showErrorMessage="1" error="XLBVal:8=Financial Analysis_x000d__x000a_" sqref="C8">
      <formula1>0</formula1>
      <formula2>300</formula2>
    </dataValidation>
    <dataValidation type="textLength" errorStyle="information" allowBlank="1" showInputMessage="1" showErrorMessage="1" error="XLBVal:8=1150 - Board_x000d__x000a_" sqref="C4">
      <formula1>0</formula1>
      <formula2>300</formula2>
    </dataValidation>
    <dataValidation type="textLength" errorStyle="information" allowBlank="1" showInputMessage="1" showErrorMessage="1" error="XLBVal:8=Metering Asset Strategy_x000d__x000a_" sqref="C143">
      <formula1>0</formula1>
      <formula2>300</formula2>
    </dataValidation>
    <dataValidation type="textLength" errorStyle="information" allowBlank="1" showInputMessage="1" showErrorMessage="1" error="XLBVal:8=3300 - Network Operations_x000d__x000a_" sqref="C127">
      <formula1>0</formula1>
      <formula2>300</formula2>
    </dataValidation>
    <dataValidation type="textLength" errorStyle="information" allowBlank="1" showInputMessage="1" showErrorMessage="1" error="XLBVal:8=2980 - Asset Inspections NW_x000d__x000a_" sqref="C119">
      <formula1>0</formula1>
      <formula2>300</formula2>
    </dataValidation>
    <dataValidation type="textLength" errorStyle="information" allowBlank="1" showInputMessage="1" showErrorMessage="1" error="XLBVal:8=2932 - Burnie Overhead_x000d__x000a_" sqref="C111">
      <formula1>0</formula1>
      <formula2>300</formula2>
    </dataValidation>
    <dataValidation type="textLength" errorStyle="information" allowBlank="1" showInputMessage="1" showErrorMessage="1" error="XLBVal:8=2870 - Field Services North_x000d__x000a_" sqref="C103">
      <formula1>0</formula1>
      <formula2>300</formula2>
    </dataValidation>
    <dataValidation type="textLength" errorStyle="information" allowBlank="1" showInputMessage="1" showErrorMessage="1" error="XLBVal:8=2840 - Rocherlea Overhead T1_x000d__x000a_" sqref="C95">
      <formula1>0</formula1>
      <formula2>300</formula2>
    </dataValidation>
    <dataValidation type="textLength" errorStyle="information" allowBlank="1" showInputMessage="1" showErrorMessage="1" error="XLBVal:8=2780 - Service Connections South_x000d__x000a_" sqref="C87">
      <formula1>0</formula1>
      <formula2>300</formula2>
    </dataValidation>
    <dataValidation type="textLength" errorStyle="information" allowBlank="1" showInputMessage="1" showErrorMessage="1" error="XLBVal:8=2730 - Protection &amp; Control Technicians_x000d__x000a_" sqref="C79">
      <formula1>0</formula1>
      <formula2>300</formula2>
    </dataValidation>
    <dataValidation type="textLength" errorStyle="information" allowBlank="1" showInputMessage="1" showErrorMessage="1" error="XLBVal:8=Works Delivery_x000d__x000a_" sqref="C71">
      <formula1>0</formula1>
      <formula2>300</formula2>
    </dataValidation>
    <dataValidation type="textLength" errorStyle="information" allowBlank="1" showInputMessage="1" showErrorMessage="1" error="XLBVal:8=2430 - Program Planning South_x000d__x000a_" sqref="C63">
      <formula1>0</formula1>
      <formula2>300</formula2>
    </dataValidation>
    <dataValidation type="textLength" errorStyle="information" allowBlank="1" showInputMessage="1" showErrorMessage="1" error="XLBVal:8=Asset Area Management North_x000d__x000a_" sqref="C59">
      <formula1>0</formula1>
      <formula2>300</formula2>
    </dataValidation>
    <dataValidation type="textLength" errorStyle="information" allowBlank="1" showInputMessage="1" showErrorMessage="1" error="XLBVal:8=Substations_x000d__x000a_" sqref="C51">
      <formula1>0</formula1>
      <formula2>300</formula2>
    </dataValidation>
    <dataValidation type="textLength" errorStyle="information" allowBlank="1" showInputMessage="1" showErrorMessage="1" error="XLBVal:8=2055 - Apprentices North/North West_x000d__x000a_" sqref="C43">
      <formula1>0</formula1>
      <formula2>300</formula2>
    </dataValidation>
    <dataValidation type="textLength" errorStyle="information" allowBlank="1" showInputMessage="1" showErrorMessage="1" error="XLBVal:8=Business Strategy &amp; Improvement_x000d__x000a_" sqref="C35">
      <formula1>0</formula1>
      <formula2>300</formula2>
    </dataValidation>
    <dataValidation type="textLength" errorStyle="information" allowBlank="1" showInputMessage="1" showErrorMessage="1" error="XLBVal:8=1450 - People and Performance Operations_x000d__x000a_" sqref="C27">
      <formula1>0</formula1>
      <formula2>300</formula2>
    </dataValidation>
    <dataValidation type="textLength" errorStyle="information" allowBlank="1" showInputMessage="1" showErrorMessage="1" error="XLBVal:8=1340 - IT - Data Management_x000d__x000a_" sqref="C19">
      <formula1>0</formula1>
      <formula2>300</formula2>
    </dataValidation>
    <dataValidation type="textLength" errorStyle="information" allowBlank="1" showInputMessage="1" showErrorMessage="1" error="XLBVal:8=1260 - Contracts, Procurement &amp; Supply Chain_x000d__x000a_" sqref="C11">
      <formula1>0</formula1>
      <formula2>300</formula2>
    </dataValidation>
    <dataValidation type="textLength" errorStyle="information" allowBlank="1" showInputMessage="1" showErrorMessage="1" error="XLBVal:8=CEO Cost_x000d__x000a_" sqref="C3">
      <formula1>0</formula1>
      <formula2>300</formula2>
    </dataValidation>
    <dataValidation type="textLength" errorStyle="information" allowBlank="1" showInputMessage="1" showErrorMessage="1" error="XLBVal:8=4910 - Asset Management Systems_x000d__x000a_" sqref="C146">
      <formula1>0</formula1>
      <formula2>300</formula2>
    </dataValidation>
    <dataValidation type="textLength" errorStyle="information" allowBlank="1" showInputMessage="1" showErrorMessage="1" error="XLBVal:8=Telecommunications Design &amp; Field Services_x000d__x000a_" sqref="C134">
      <formula1>0</formula1>
      <formula2>300</formula2>
    </dataValidation>
    <dataValidation type="textLength" errorStyle="information" allowBlank="1" showInputMessage="1" showErrorMessage="1" error="XLBVal:8=3250 - Commercial Solutions_x000d__x000a_" sqref="C126">
      <formula1>0</formula1>
      <formula2>300</formula2>
    </dataValidation>
    <dataValidation type="textLength" errorStyle="information" allowBlank="1" showInputMessage="1" showErrorMessage="1" error="XLBVal:8=2975 - Service Connections NW_x000d__x000a_" sqref="C118">
      <formula1>0</formula1>
      <formula2>300</formula2>
    </dataValidation>
    <dataValidation type="textLength" errorStyle="information" allowBlank="1" showInputMessage="1" showErrorMessage="1" error="XLBVal:8=2890 - Asset Inspectors North_x000d__x000a_" sqref="C106">
      <formula1>0</formula1>
      <formula2>300</formula2>
    </dataValidation>
    <dataValidation type="textLength" errorStyle="information" allowBlank="1" showInputMessage="1" showErrorMessage="1" error="XLBVal:8=2865 - EVH Overhead North_x000d__x000a_" sqref="C102">
      <formula1>0</formula1>
      <formula2>300</formula2>
    </dataValidation>
    <dataValidation type="textLength" errorStyle="information" allowBlank="1" showInputMessage="1" showErrorMessage="1" error="XLBVal:8=2815 - Deloraine Overhead_x000d__x000a_" sqref="C90">
      <formula1>0</formula1>
      <formula2>300</formula2>
    </dataValidation>
    <dataValidation type="textLength" errorStyle="information" allowBlank="1" showInputMessage="1" showErrorMessage="1" error="XLBVal:8=2750 - Distribution Overhead South_x000d__x000a_" sqref="C82">
      <formula1>0</formula1>
      <formula2>300</formula2>
    </dataValidation>
    <dataValidation type="textLength" errorStyle="information" allowBlank="1" showInputMessage="1" showErrorMessage="1" error="XLBVal:8=2725 - Huonville Overhead_x000d__x000a_" sqref="C78">
      <formula1>0</formula1>
      <formula2>300</formula2>
    </dataValidation>
    <dataValidation type="textLength" errorStyle="information" allowBlank="1" showInputMessage="1" showErrorMessage="1" error="XLBVal:8=Project Delivery &amp; Contracts_x000d__x000a_" sqref="C70">
      <formula1>0</formula1>
      <formula2>300</formula2>
    </dataValidation>
    <dataValidation type="textLength" errorStyle="information" allowBlank="1" showInputMessage="1" showErrorMessage="1" error="XLBVal:8=2420 - Program Coordination &amp; Reporting_x000d__x000a_" sqref="C62">
      <formula1>0</formula1>
      <formula2>300</formula2>
    </dataValidation>
    <dataValidation type="textLength" errorStyle="information" allowBlank="1" showInputMessage="1" showErrorMessage="1" error="XLBVal:8=Transmission Line Engineering_x000d__x000a_" sqref="C50">
      <formula1>0</formula1>
      <formula2>300</formula2>
    </dataValidation>
    <dataValidation type="textLength" errorStyle="information" allowBlank="1" showInputMessage="1" showErrorMessage="1" error="XLBVal:8=2120 - Compliance Testers_x000d__x000a_" sqref="C46">
      <formula1>0</formula1>
      <formula2>300</formula2>
    </dataValidation>
    <dataValidation type="textLength" errorStyle="information" allowBlank="1" showInputMessage="1" showErrorMessage="1" error="XLBVal:8=2010 - GM Works and Service Delivery_x000d__x000a_" sqref="C38">
      <formula1>0</formula1>
      <formula2>300</formula2>
    </dataValidation>
    <dataValidation type="textLength" errorStyle="information" allowBlank="1" showInputMessage="1" showErrorMessage="1" error="XLBVal:8=Company Secretary and General Counsel GM_x000d__x000a_" sqref="C30">
      <formula1>0</formula1>
      <formula2>300</formula2>
    </dataValidation>
    <dataValidation type="textLength" errorStyle="information" allowBlank="1" showInputMessage="1" showErrorMessage="1" error="XLBVal:8=People &amp; Performance_x000d__x000a_" sqref="C22">
      <formula1>0</formula1>
      <formula2>300</formula2>
    </dataValidation>
    <dataValidation type="textLength" errorStyle="information" allowBlank="1" showInputMessage="1" showErrorMessage="1" error="XLBVal:8=1290 - Fleet Services_x000d__x000a_" sqref="C14">
      <formula1>0</formula1>
      <formula2>300</formula2>
    </dataValidation>
    <dataValidation type="textLength" errorStyle="information" allowBlank="1" showInputMessage="1" showErrorMessage="1" error="XLBVal:8=GM Finance &amp; Business Services_x000d__x000a_" sqref="C6">
      <formula1>0</formula1>
      <formula2>300</formula2>
    </dataValidation>
  </dataValidations>
  <printOptions horizontalCentered="1"/>
  <pageMargins left="0.15748031496062992" right="0.15748031496062992" top="0.11811023622047245" bottom="0.11811023622047245" header="0.11811023622047245" footer="0.11811023622047245"/>
  <pageSetup paperSize="9" scale="76" orientation="landscape" r:id="rId1"/>
  <headerFooter alignWithMargins="0">
    <oddFooter>&amp;C&amp;P&amp;RAER Information Guideline (Version 2)</oddFooter>
  </headerFooter>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21506" r:id="rId5" name="Button 2">
              <controlPr defaultSize="0" print="0" autoFill="0" autoPict="0" macro="[0]!Macro16">
                <anchor moveWithCells="1" sizeWithCells="1">
                  <from>
                    <xdr:col>0</xdr:col>
                    <xdr:colOff>104775</xdr:colOff>
                    <xdr:row>0</xdr:row>
                    <xdr:rowOff>9525</xdr:rowOff>
                  </from>
                  <to>
                    <xdr:col>0</xdr:col>
                    <xdr:colOff>114300</xdr:colOff>
                    <xdr:row>0</xdr:row>
                    <xdr:rowOff>9525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00B0F0"/>
    <pageSetUpPr fitToPage="1"/>
  </sheetPr>
  <dimension ref="A1:K45"/>
  <sheetViews>
    <sheetView showGridLines="0" view="pageBreakPreview" zoomScaleNormal="100" workbookViewId="0">
      <selection activeCell="A2" sqref="A2:F2"/>
    </sheetView>
  </sheetViews>
  <sheetFormatPr defaultColWidth="8" defaultRowHeight="12.75"/>
  <cols>
    <col min="1" max="1" width="4.28515625" style="86" customWidth="1"/>
    <col min="2" max="2" width="1.42578125" style="86" customWidth="1"/>
    <col min="3" max="3" width="33.85546875" style="86" customWidth="1"/>
    <col min="4" max="4" width="32.5703125" style="86" customWidth="1"/>
    <col min="5" max="5" width="13.5703125" style="86" customWidth="1"/>
    <col min="6" max="6" width="36.140625" style="86" customWidth="1"/>
    <col min="7" max="7" width="14.5703125" style="86" customWidth="1"/>
    <col min="8" max="8" width="11" style="86" customWidth="1"/>
    <col min="9" max="9" width="11.28515625" style="86" customWidth="1"/>
    <col min="10" max="10" width="14" style="86" customWidth="1"/>
    <col min="11" max="11" width="14.28515625" style="86" customWidth="1"/>
    <col min="12" max="12" width="15" style="86" customWidth="1"/>
    <col min="13" max="16384" width="8" style="86"/>
  </cols>
  <sheetData>
    <row r="1" spans="1:11" ht="18.75">
      <c r="A1" s="978" t="s">
        <v>526</v>
      </c>
      <c r="B1" s="978"/>
      <c r="C1" s="978"/>
      <c r="D1" s="978"/>
      <c r="E1" s="978"/>
      <c r="F1" s="978"/>
      <c r="G1" s="978"/>
      <c r="H1" s="978"/>
    </row>
    <row r="2" spans="1:11" s="163" customFormat="1" ht="33" customHeight="1">
      <c r="A2" s="862" t="s">
        <v>210</v>
      </c>
      <c r="B2" s="864"/>
      <c r="C2" s="864"/>
      <c r="D2" s="864"/>
      <c r="E2" s="864"/>
      <c r="F2" s="864"/>
      <c r="G2" s="9"/>
      <c r="H2" s="9"/>
      <c r="I2" s="9"/>
      <c r="J2" s="9"/>
      <c r="K2" s="299"/>
    </row>
    <row r="3" spans="1:11" s="235" customFormat="1">
      <c r="A3" s="410"/>
      <c r="B3" s="410"/>
      <c r="C3" s="410"/>
      <c r="D3" s="410"/>
      <c r="E3" s="410"/>
      <c r="F3" s="410"/>
      <c r="G3" s="9"/>
      <c r="H3" s="9"/>
      <c r="I3" s="9"/>
      <c r="J3" s="234"/>
      <c r="K3" s="234"/>
    </row>
    <row r="4" spans="1:11" s="115" customFormat="1"/>
    <row r="5" spans="1:11" s="115" customFormat="1" ht="15.75">
      <c r="A5" s="898"/>
      <c r="B5" s="899"/>
      <c r="C5" s="899"/>
      <c r="D5" s="899"/>
      <c r="E5" s="899"/>
      <c r="F5" s="899"/>
      <c r="G5" s="543"/>
      <c r="H5" s="543"/>
      <c r="I5" s="544"/>
      <c r="J5" s="544"/>
      <c r="K5" s="236"/>
    </row>
    <row r="6" spans="1:11" ht="12.75" customHeight="1">
      <c r="A6" s="414"/>
      <c r="B6" s="414"/>
      <c r="C6" s="414"/>
      <c r="D6" s="414"/>
      <c r="E6" s="414"/>
      <c r="F6" s="414"/>
      <c r="G6" s="414"/>
      <c r="H6" s="414"/>
      <c r="I6" s="414"/>
      <c r="J6" s="414"/>
      <c r="K6" s="414"/>
    </row>
    <row r="7" spans="1:11" ht="15">
      <c r="A7" s="95" t="s">
        <v>497</v>
      </c>
      <c r="B7" s="115"/>
      <c r="C7" s="115"/>
      <c r="D7" s="115"/>
      <c r="E7" s="96"/>
      <c r="F7" s="115"/>
      <c r="G7" s="97"/>
      <c r="H7" s="417"/>
      <c r="I7" s="415"/>
      <c r="J7" s="415"/>
      <c r="K7" s="416"/>
    </row>
    <row r="8" spans="1:11" ht="15">
      <c r="F8" s="115"/>
      <c r="G8" s="97"/>
      <c r="H8" s="97"/>
      <c r="I8" s="415"/>
      <c r="J8" s="415"/>
      <c r="K8" s="417"/>
    </row>
    <row r="9" spans="1:11" ht="37.5" customHeight="1">
      <c r="A9" s="418"/>
      <c r="B9" s="577" t="s">
        <v>90</v>
      </c>
      <c r="C9" s="578"/>
      <c r="D9" s="578" t="s">
        <v>59</v>
      </c>
      <c r="E9" s="105" t="s">
        <v>60</v>
      </c>
      <c r="F9" s="105"/>
      <c r="G9" s="415"/>
      <c r="H9" s="417"/>
    </row>
    <row r="10" spans="1:11" ht="16.5" customHeight="1">
      <c r="A10" s="245"/>
      <c r="B10" s="246"/>
      <c r="C10" s="247"/>
      <c r="D10" s="120"/>
      <c r="E10" s="118"/>
      <c r="F10" s="118"/>
      <c r="G10" s="415"/>
      <c r="H10" s="415"/>
    </row>
    <row r="11" spans="1:11" ht="6" customHeight="1">
      <c r="A11" s="248"/>
      <c r="B11" s="115"/>
      <c r="C11" s="254"/>
      <c r="D11" s="579"/>
      <c r="E11" s="118"/>
      <c r="F11" s="118"/>
      <c r="G11" s="415"/>
      <c r="H11" s="415"/>
    </row>
    <row r="12" spans="1:11" ht="30.75" customHeight="1">
      <c r="A12" s="248"/>
      <c r="B12" s="580" t="s">
        <v>49</v>
      </c>
      <c r="C12" s="581"/>
      <c r="D12" s="582" t="s">
        <v>62</v>
      </c>
      <c r="E12" s="120">
        <f>'[17]2016-17'!$E$12</f>
        <v>104.8</v>
      </c>
      <c r="F12" s="478" t="s">
        <v>476</v>
      </c>
      <c r="G12" s="415"/>
      <c r="H12" s="415"/>
    </row>
    <row r="13" spans="1:11" ht="15">
      <c r="A13" s="248"/>
      <c r="B13" s="580" t="s">
        <v>50</v>
      </c>
      <c r="C13" s="583"/>
      <c r="D13" s="584" t="s">
        <v>61</v>
      </c>
      <c r="E13" s="585">
        <f>'[18]2017-18'!$E$12</f>
        <v>110</v>
      </c>
      <c r="F13" s="478" t="s">
        <v>491</v>
      </c>
      <c r="G13" s="415"/>
      <c r="H13" s="415"/>
    </row>
    <row r="14" spans="1:11" ht="15">
      <c r="A14" s="248"/>
      <c r="B14" s="580" t="s">
        <v>51</v>
      </c>
      <c r="C14" s="110"/>
      <c r="D14" s="584" t="s">
        <v>58</v>
      </c>
      <c r="E14" s="774">
        <f>'[18]2017-18'!$E$13</f>
        <v>2.38</v>
      </c>
      <c r="F14" s="478"/>
      <c r="G14" s="415"/>
      <c r="H14" s="415"/>
    </row>
    <row r="15" spans="1:11" ht="15">
      <c r="A15" s="248"/>
      <c r="B15" s="580" t="s">
        <v>52</v>
      </c>
      <c r="C15" s="110"/>
      <c r="D15" s="584" t="s">
        <v>58</v>
      </c>
      <c r="E15" s="806">
        <f>'[19]2018-19'!$E$14</f>
        <v>2.8</v>
      </c>
      <c r="F15" s="478"/>
      <c r="G15" s="415"/>
      <c r="H15" s="415"/>
    </row>
    <row r="16" spans="1:11" ht="15">
      <c r="A16" s="248"/>
      <c r="B16" s="580" t="s">
        <v>53</v>
      </c>
      <c r="C16" s="110"/>
      <c r="D16" s="584" t="s">
        <v>54</v>
      </c>
      <c r="E16" s="478">
        <f>'[19]2018-19'!$E$15</f>
        <v>171496603</v>
      </c>
      <c r="F16" s="478" t="s">
        <v>487</v>
      </c>
      <c r="G16" s="415"/>
      <c r="H16" s="415"/>
    </row>
    <row r="17" spans="1:11" ht="15">
      <c r="A17" s="248"/>
      <c r="B17" s="580" t="s">
        <v>55</v>
      </c>
      <c r="C17" s="110"/>
      <c r="D17" s="584" t="s">
        <v>54</v>
      </c>
      <c r="E17" s="478">
        <f>'[19]2018-19'!$E$16</f>
        <v>166970348</v>
      </c>
      <c r="F17" s="478"/>
      <c r="G17" s="415"/>
      <c r="H17" s="415"/>
    </row>
    <row r="18" spans="1:11" ht="15">
      <c r="A18" s="248"/>
      <c r="B18" s="580" t="s">
        <v>56</v>
      </c>
      <c r="C18" s="110"/>
      <c r="D18" s="773" t="s">
        <v>451</v>
      </c>
      <c r="E18" s="589">
        <f>'[19]2018-19'!$E$17</f>
        <v>364531</v>
      </c>
      <c r="F18" s="442" t="s">
        <v>509</v>
      </c>
      <c r="G18" s="415"/>
      <c r="H18" s="415"/>
    </row>
    <row r="19" spans="1:11" ht="15">
      <c r="A19" s="248"/>
      <c r="B19" s="580" t="s">
        <v>474</v>
      </c>
      <c r="C19" s="110"/>
      <c r="D19" s="773" t="s">
        <v>451</v>
      </c>
      <c r="E19" s="586">
        <f>'[19]2018-19'!$E$18</f>
        <v>2541906</v>
      </c>
      <c r="F19" s="478"/>
      <c r="G19" s="415"/>
      <c r="H19" s="415"/>
    </row>
    <row r="20" spans="1:11" ht="15">
      <c r="A20" s="248"/>
      <c r="B20" s="587" t="s">
        <v>336</v>
      </c>
      <c r="C20" s="110"/>
      <c r="D20" s="584"/>
      <c r="E20" s="588">
        <f>SUM(E17:E19)</f>
        <v>169876785</v>
      </c>
      <c r="F20" s="478"/>
      <c r="G20" s="415"/>
      <c r="H20" s="415"/>
    </row>
    <row r="21" spans="1:11" ht="15">
      <c r="A21" s="248"/>
      <c r="B21" s="580" t="s">
        <v>337</v>
      </c>
      <c r="C21" s="110"/>
      <c r="D21" s="584" t="s">
        <v>451</v>
      </c>
      <c r="E21" s="589">
        <f>'[19]2018-19'!$E$20</f>
        <v>-6085140</v>
      </c>
      <c r="F21" s="478"/>
      <c r="G21" s="415"/>
      <c r="H21" s="415"/>
    </row>
    <row r="22" spans="1:11" ht="15">
      <c r="A22" s="248"/>
      <c r="B22" s="580" t="s">
        <v>338</v>
      </c>
      <c r="C22" s="110"/>
      <c r="D22" s="773" t="s">
        <v>451</v>
      </c>
      <c r="E22" s="589">
        <f>'[19]2018-19'!$E$21</f>
        <v>-10500000</v>
      </c>
      <c r="F22" s="442"/>
      <c r="G22" s="415"/>
      <c r="H22" s="415"/>
    </row>
    <row r="23" spans="1:11" ht="15">
      <c r="A23" s="248"/>
      <c r="B23" s="580" t="s">
        <v>475</v>
      </c>
      <c r="C23" s="110"/>
      <c r="D23" s="773" t="s">
        <v>451</v>
      </c>
      <c r="E23" s="586">
        <f>'[19]2018-19'!$E$22</f>
        <v>-5877262</v>
      </c>
      <c r="F23" s="478"/>
      <c r="G23" s="415"/>
      <c r="H23" s="415"/>
    </row>
    <row r="24" spans="1:11" ht="15">
      <c r="A24" s="248"/>
      <c r="B24" s="587" t="s">
        <v>57</v>
      </c>
      <c r="C24" s="110"/>
      <c r="D24" s="584" t="s">
        <v>54</v>
      </c>
      <c r="E24" s="775">
        <f>SUM(E20:E23)</f>
        <v>147414383</v>
      </c>
      <c r="F24" s="590" t="s">
        <v>508</v>
      </c>
      <c r="G24" s="415"/>
      <c r="H24" s="415"/>
    </row>
    <row r="25" spans="1:11" ht="15">
      <c r="A25" s="286"/>
      <c r="B25" s="154"/>
      <c r="C25" s="287"/>
      <c r="D25" s="153"/>
      <c r="E25" s="550"/>
      <c r="F25" s="550"/>
      <c r="G25" s="454"/>
      <c r="H25" s="454"/>
      <c r="I25" s="415"/>
      <c r="J25" s="415"/>
      <c r="K25" s="415"/>
    </row>
    <row r="26" spans="1:11" ht="15">
      <c r="A26" s="107"/>
      <c r="E26" s="452"/>
      <c r="F26" s="441"/>
      <c r="G26" s="454"/>
      <c r="H26" s="454"/>
      <c r="I26" s="415"/>
      <c r="J26" s="415"/>
      <c r="K26" s="415"/>
    </row>
    <row r="27" spans="1:11" ht="15">
      <c r="A27" s="97"/>
      <c r="B27" s="97"/>
      <c r="C27" s="97"/>
      <c r="D27" s="97"/>
      <c r="E27" s="454"/>
      <c r="F27" s="455"/>
      <c r="G27" s="454"/>
      <c r="H27" s="454"/>
    </row>
    <row r="28" spans="1:11" ht="15">
      <c r="A28" s="97"/>
      <c r="B28" s="97"/>
      <c r="C28" s="97"/>
      <c r="D28" s="97"/>
      <c r="E28" s="454"/>
      <c r="F28" s="455"/>
      <c r="G28" s="454"/>
      <c r="H28" s="454"/>
    </row>
    <row r="29" spans="1:11" ht="15">
      <c r="A29" s="97"/>
      <c r="B29" s="97"/>
      <c r="C29" s="97"/>
      <c r="D29" s="97"/>
      <c r="E29" s="454"/>
      <c r="F29" s="455"/>
      <c r="G29" s="454"/>
      <c r="H29" s="454"/>
    </row>
    <row r="30" spans="1:11" ht="15">
      <c r="A30" s="97"/>
      <c r="B30" s="97"/>
      <c r="C30" s="97"/>
      <c r="D30" s="97"/>
      <c r="E30" s="454"/>
      <c r="F30" s="455"/>
      <c r="G30" s="454"/>
      <c r="H30" s="454"/>
    </row>
    <row r="31" spans="1:11" ht="15">
      <c r="A31" s="97"/>
      <c r="B31" s="97"/>
      <c r="C31" s="97"/>
      <c r="D31" s="97"/>
      <c r="E31" s="454"/>
      <c r="F31" s="455"/>
      <c r="G31" s="454"/>
      <c r="H31" s="454"/>
    </row>
    <row r="32" spans="1:11" ht="15">
      <c r="A32" s="97"/>
      <c r="B32" s="97"/>
      <c r="C32" s="97"/>
      <c r="D32" s="97"/>
      <c r="E32" s="454"/>
      <c r="F32" s="455"/>
      <c r="G32" s="454"/>
      <c r="H32" s="454"/>
    </row>
    <row r="33" spans="1:8" ht="15">
      <c r="A33" s="97"/>
      <c r="B33" s="97"/>
      <c r="C33" s="97"/>
      <c r="D33" s="97"/>
      <c r="E33" s="454"/>
      <c r="F33" s="455"/>
      <c r="G33" s="454"/>
      <c r="H33" s="454"/>
    </row>
    <row r="34" spans="1:8" ht="15">
      <c r="A34" s="97"/>
      <c r="B34" s="97"/>
      <c r="C34" s="97"/>
      <c r="D34" s="97"/>
      <c r="E34" s="454"/>
      <c r="F34" s="455"/>
      <c r="G34" s="454"/>
      <c r="H34" s="454"/>
    </row>
    <row r="35" spans="1:8" ht="15">
      <c r="A35" s="97"/>
      <c r="B35" s="97"/>
      <c r="C35" s="97"/>
      <c r="D35" s="97"/>
      <c r="E35" s="454"/>
      <c r="F35" s="455"/>
      <c r="G35" s="454"/>
      <c r="H35" s="454"/>
    </row>
    <row r="36" spans="1:8" ht="15">
      <c r="A36" s="97"/>
      <c r="B36" s="97"/>
      <c r="C36" s="97"/>
      <c r="D36" s="97"/>
      <c r="E36" s="454"/>
      <c r="F36" s="455"/>
      <c r="G36" s="454"/>
      <c r="H36" s="454"/>
    </row>
    <row r="37" spans="1:8" ht="15">
      <c r="A37" s="97"/>
      <c r="B37" s="97"/>
      <c r="C37" s="97"/>
      <c r="D37" s="97"/>
      <c r="E37" s="454"/>
      <c r="F37" s="455"/>
      <c r="G37" s="454"/>
      <c r="H37" s="454"/>
    </row>
    <row r="38" spans="1:8" ht="15">
      <c r="A38" s="97"/>
      <c r="B38" s="97"/>
      <c r="C38" s="97"/>
      <c r="D38" s="97"/>
      <c r="E38" s="454"/>
      <c r="F38" s="455"/>
      <c r="G38" s="454"/>
      <c r="H38" s="454"/>
    </row>
    <row r="39" spans="1:8" ht="15">
      <c r="A39" s="97"/>
      <c r="B39" s="97"/>
      <c r="C39" s="97"/>
      <c r="D39" s="97"/>
      <c r="E39" s="97"/>
      <c r="F39" s="415"/>
      <c r="G39" s="97"/>
      <c r="H39" s="97"/>
    </row>
    <row r="40" spans="1:8" ht="15">
      <c r="A40" s="97"/>
      <c r="B40" s="97"/>
      <c r="C40" s="97"/>
      <c r="D40" s="97"/>
      <c r="E40" s="97"/>
      <c r="F40" s="415"/>
      <c r="G40" s="97"/>
      <c r="H40" s="97"/>
    </row>
    <row r="41" spans="1:8" ht="15">
      <c r="A41" s="97"/>
      <c r="B41" s="97"/>
      <c r="C41" s="97"/>
      <c r="D41" s="97"/>
      <c r="E41" s="97"/>
      <c r="F41" s="415"/>
      <c r="G41" s="97"/>
      <c r="H41" s="97"/>
    </row>
    <row r="42" spans="1:8" ht="15">
      <c r="A42" s="97"/>
      <c r="B42" s="97"/>
      <c r="C42" s="97"/>
      <c r="D42" s="97"/>
      <c r="E42" s="97"/>
      <c r="F42" s="415"/>
      <c r="G42" s="97"/>
      <c r="H42" s="97"/>
    </row>
    <row r="43" spans="1:8" ht="15">
      <c r="A43" s="97"/>
      <c r="B43" s="97"/>
      <c r="C43" s="97"/>
      <c r="D43" s="97"/>
      <c r="E43" s="97"/>
      <c r="F43" s="415"/>
      <c r="G43" s="97"/>
      <c r="H43" s="97"/>
    </row>
    <row r="44" spans="1:8" ht="15">
      <c r="A44" s="97"/>
      <c r="B44" s="97"/>
      <c r="C44" s="97"/>
      <c r="D44" s="97"/>
      <c r="E44" s="97"/>
      <c r="F44" s="415"/>
      <c r="G44" s="97"/>
      <c r="H44" s="97"/>
    </row>
    <row r="45" spans="1:8" ht="15">
      <c r="A45" s="97"/>
      <c r="B45" s="97"/>
      <c r="C45" s="97"/>
      <c r="D45" s="97"/>
      <c r="E45" s="97"/>
      <c r="F45" s="415"/>
      <c r="G45" s="97"/>
      <c r="H45" s="97"/>
    </row>
  </sheetData>
  <mergeCells count="3">
    <mergeCell ref="A2:F2"/>
    <mergeCell ref="A5:F5"/>
    <mergeCell ref="A1:H1"/>
  </mergeCells>
  <phoneticPr fontId="5" type="noConversion"/>
  <printOptions horizontalCentered="1"/>
  <pageMargins left="0.15748031496062992" right="0.15748031496062992" top="0.11811023622047245" bottom="0.11811023622047245" header="0.11811023622047245" footer="0.11811023622047245"/>
  <pageSetup paperSize="9" orientation="landscape" r:id="rId1"/>
  <headerFooter alignWithMargins="0">
    <oddFooter>&amp;C&amp;P&amp;RAER Information Guideline (Version 2)</oddFooter>
  </headerFooter>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22530" r:id="rId5" name="Button 2">
              <controlPr defaultSize="0" print="0" autoFill="0" autoPict="0" macro="[0]!Macro16">
                <anchor moveWithCells="1" sizeWithCells="1">
                  <from>
                    <xdr:col>5</xdr:col>
                    <xdr:colOff>0</xdr:colOff>
                    <xdr:row>4</xdr:row>
                    <xdr:rowOff>171450</xdr:rowOff>
                  </from>
                  <to>
                    <xdr:col>5</xdr:col>
                    <xdr:colOff>1114425</xdr:colOff>
                    <xdr:row>6</xdr:row>
                    <xdr:rowOff>66675</xdr:rowOff>
                  </to>
                </anchor>
              </controlPr>
            </control>
          </mc:Choice>
        </mc:AlternateContent>
        <mc:AlternateContent xmlns:mc="http://schemas.openxmlformats.org/markup-compatibility/2006">
          <mc:Choice Requires="x14">
            <control shapeId="22531" r:id="rId6" name="Button 3">
              <controlPr defaultSize="0" print="0" autoFill="0" autoPict="0" macro="[0]!Macro16">
                <anchor moveWithCells="1" sizeWithCells="1">
                  <from>
                    <xdr:col>0</xdr:col>
                    <xdr:colOff>104775</xdr:colOff>
                    <xdr:row>0</xdr:row>
                    <xdr:rowOff>9525</xdr:rowOff>
                  </from>
                  <to>
                    <xdr:col>0</xdr:col>
                    <xdr:colOff>114300</xdr:colOff>
                    <xdr:row>0</xdr:row>
                    <xdr:rowOff>9525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tabColor rgb="FFFF0000"/>
    <pageSetUpPr fitToPage="1"/>
  </sheetPr>
  <dimension ref="B1:M65"/>
  <sheetViews>
    <sheetView view="pageBreakPreview" zoomScaleNormal="100" zoomScaleSheetLayoutView="100" workbookViewId="0">
      <selection sqref="A1:A1048576"/>
    </sheetView>
  </sheetViews>
  <sheetFormatPr defaultColWidth="9.140625" defaultRowHeight="12.75"/>
  <cols>
    <col min="1" max="1" width="3.5703125" style="1" customWidth="1"/>
    <col min="2" max="2" width="27.140625" style="1" customWidth="1"/>
    <col min="3" max="3" width="7.42578125" style="1" customWidth="1"/>
    <col min="4" max="4" width="9.85546875" style="1" bestFit="1" customWidth="1"/>
    <col min="5" max="9" width="8.7109375" style="1" customWidth="1"/>
    <col min="10" max="10" width="12.5703125" style="1" customWidth="1"/>
    <col min="11" max="11" width="19.85546875" style="1" bestFit="1" customWidth="1"/>
    <col min="12" max="12" width="21" style="1" customWidth="1"/>
    <col min="13" max="16" width="5.7109375" style="1" customWidth="1"/>
    <col min="17" max="16384" width="9.140625" style="1"/>
  </cols>
  <sheetData>
    <row r="1" spans="2:12" ht="18.75">
      <c r="B1" s="978" t="s">
        <v>526</v>
      </c>
      <c r="C1" s="978"/>
      <c r="D1" s="978"/>
      <c r="E1" s="978"/>
      <c r="F1" s="978"/>
      <c r="G1" s="978"/>
      <c r="H1" s="978"/>
      <c r="I1" s="978"/>
      <c r="J1" s="980"/>
      <c r="K1" s="980"/>
      <c r="L1" s="976"/>
    </row>
    <row r="2" spans="2:12" ht="21">
      <c r="B2" s="925" t="s">
        <v>0</v>
      </c>
      <c r="C2" s="926"/>
      <c r="D2" s="926"/>
      <c r="E2" s="926"/>
      <c r="F2" s="926"/>
      <c r="G2" s="926"/>
      <c r="H2" s="926"/>
      <c r="I2" s="926"/>
      <c r="J2" s="926"/>
      <c r="K2" s="926"/>
    </row>
    <row r="3" spans="2:12" ht="12.75" customHeight="1">
      <c r="B3" s="73"/>
      <c r="C3" s="73"/>
      <c r="D3" s="73"/>
      <c r="E3" s="73"/>
      <c r="F3" s="73"/>
      <c r="G3" s="73"/>
      <c r="H3" s="592"/>
      <c r="I3" s="73"/>
      <c r="J3" s="73"/>
      <c r="K3" s="73"/>
      <c r="L3" s="73"/>
    </row>
    <row r="4" spans="2:12" ht="12.75" customHeight="1">
      <c r="H4" s="592"/>
      <c r="L4" s="73"/>
    </row>
    <row r="5" spans="2:12" ht="12.75" customHeight="1">
      <c r="H5" s="592"/>
      <c r="L5" s="73"/>
    </row>
    <row r="6" spans="2:12" ht="12.75" customHeight="1">
      <c r="H6" s="592"/>
      <c r="L6" s="73"/>
    </row>
    <row r="7" spans="2:12" ht="12.75" customHeight="1">
      <c r="H7" s="592"/>
      <c r="L7" s="73"/>
    </row>
    <row r="8" spans="2:12" ht="12.75" customHeight="1">
      <c r="H8" s="592"/>
      <c r="L8" s="73"/>
    </row>
    <row r="9" spans="2:12" ht="12.75" customHeight="1">
      <c r="H9" s="592"/>
      <c r="L9" s="73"/>
    </row>
    <row r="10" spans="2:12">
      <c r="B10" s="5"/>
      <c r="C10" s="593"/>
      <c r="D10" s="592"/>
      <c r="E10" s="593"/>
      <c r="H10" s="592"/>
    </row>
    <row r="11" spans="2:12">
      <c r="B11" s="5"/>
      <c r="C11" s="593"/>
      <c r="D11" s="592"/>
      <c r="E11" s="593"/>
      <c r="G11" s="593"/>
      <c r="H11" s="592"/>
      <c r="I11" s="592"/>
    </row>
    <row r="12" spans="2:12">
      <c r="B12" s="5"/>
    </row>
    <row r="13" spans="2:12" ht="37.5" customHeight="1">
      <c r="B13" s="594" t="s">
        <v>212</v>
      </c>
      <c r="C13" s="595" t="s">
        <v>213</v>
      </c>
      <c r="D13" s="596" t="s">
        <v>214</v>
      </c>
      <c r="E13" s="596" t="s">
        <v>215</v>
      </c>
      <c r="F13" s="597" t="s">
        <v>216</v>
      </c>
      <c r="G13" s="598" t="s">
        <v>217</v>
      </c>
      <c r="H13" s="598" t="s">
        <v>218</v>
      </c>
      <c r="I13" s="596" t="s">
        <v>219</v>
      </c>
      <c r="J13" s="599" t="s">
        <v>39</v>
      </c>
      <c r="K13" s="599" t="s">
        <v>220</v>
      </c>
      <c r="L13" s="597" t="s">
        <v>221</v>
      </c>
    </row>
    <row r="14" spans="2:12" s="593" customFormat="1">
      <c r="B14" s="600" t="s">
        <v>222</v>
      </c>
      <c r="D14" s="601"/>
      <c r="E14" s="602"/>
      <c r="F14" s="602"/>
      <c r="G14" s="602"/>
      <c r="H14" s="602"/>
      <c r="I14" s="602"/>
      <c r="J14" s="603"/>
      <c r="L14" s="604"/>
    </row>
    <row r="15" spans="2:12">
      <c r="B15" s="605" t="s">
        <v>223</v>
      </c>
      <c r="D15" s="606"/>
      <c r="E15" s="73"/>
      <c r="F15" s="73"/>
      <c r="G15" s="73"/>
      <c r="H15" s="73"/>
      <c r="I15" s="73"/>
      <c r="J15" s="607"/>
      <c r="L15" s="585"/>
    </row>
    <row r="16" spans="2:12">
      <c r="B16" s="608" t="s">
        <v>224</v>
      </c>
      <c r="D16" s="606"/>
      <c r="E16" s="73"/>
      <c r="F16" s="73"/>
      <c r="G16" s="73"/>
      <c r="H16" s="73"/>
      <c r="I16" s="73"/>
      <c r="J16" s="607"/>
      <c r="L16" s="585"/>
    </row>
    <row r="17" spans="2:12">
      <c r="B17" s="609" t="s">
        <v>225</v>
      </c>
      <c r="D17" s="606"/>
      <c r="E17" s="73"/>
      <c r="F17" s="73"/>
      <c r="G17" s="73"/>
      <c r="H17" s="73"/>
      <c r="I17" s="73"/>
      <c r="J17" s="607"/>
      <c r="L17" s="585"/>
    </row>
    <row r="18" spans="2:12" ht="12.75" customHeight="1">
      <c r="B18" s="609" t="s">
        <v>226</v>
      </c>
      <c r="D18" s="606"/>
      <c r="E18" s="73"/>
      <c r="F18" s="73"/>
      <c r="G18" s="73"/>
      <c r="H18" s="73"/>
      <c r="I18" s="73"/>
      <c r="J18" s="607"/>
      <c r="L18" s="585"/>
    </row>
    <row r="19" spans="2:12" ht="12.75" customHeight="1">
      <c r="B19" s="610" t="s">
        <v>227</v>
      </c>
      <c r="D19" s="606"/>
      <c r="E19" s="73"/>
      <c r="F19" s="73"/>
      <c r="G19" s="73"/>
      <c r="H19" s="73"/>
      <c r="I19" s="73"/>
      <c r="J19" s="607"/>
      <c r="L19" s="585"/>
    </row>
    <row r="20" spans="2:12" ht="12.75" customHeight="1">
      <c r="B20" s="608" t="s">
        <v>228</v>
      </c>
      <c r="D20" s="606"/>
      <c r="E20" s="73"/>
      <c r="F20" s="73"/>
      <c r="G20" s="73"/>
      <c r="H20" s="73"/>
      <c r="I20" s="73"/>
      <c r="J20" s="607"/>
      <c r="L20" s="585"/>
    </row>
    <row r="21" spans="2:12" ht="12.75" customHeight="1">
      <c r="B21" s="609" t="s">
        <v>225</v>
      </c>
      <c r="C21" s="927" t="s">
        <v>323</v>
      </c>
      <c r="D21" s="828"/>
      <c r="E21" s="828"/>
      <c r="F21" s="828"/>
      <c r="G21" s="828"/>
      <c r="H21" s="828"/>
      <c r="I21" s="828"/>
      <c r="J21" s="828"/>
      <c r="K21" s="828"/>
      <c r="L21" s="928"/>
    </row>
    <row r="22" spans="2:12">
      <c r="B22" s="609" t="s">
        <v>226</v>
      </c>
      <c r="C22" s="927"/>
      <c r="D22" s="828"/>
      <c r="E22" s="828"/>
      <c r="F22" s="828"/>
      <c r="G22" s="828"/>
      <c r="H22" s="828"/>
      <c r="I22" s="828"/>
      <c r="J22" s="828"/>
      <c r="K22" s="828"/>
      <c r="L22" s="928"/>
    </row>
    <row r="23" spans="2:12">
      <c r="B23" s="610" t="s">
        <v>227</v>
      </c>
      <c r="C23" s="927"/>
      <c r="D23" s="828"/>
      <c r="E23" s="828"/>
      <c r="F23" s="828"/>
      <c r="G23" s="828"/>
      <c r="H23" s="828"/>
      <c r="I23" s="828"/>
      <c r="J23" s="828"/>
      <c r="K23" s="828"/>
      <c r="L23" s="928"/>
    </row>
    <row r="24" spans="2:12">
      <c r="B24" s="608" t="s">
        <v>229</v>
      </c>
      <c r="C24" s="927"/>
      <c r="D24" s="828"/>
      <c r="E24" s="828"/>
      <c r="F24" s="828"/>
      <c r="G24" s="828"/>
      <c r="H24" s="828"/>
      <c r="I24" s="828"/>
      <c r="J24" s="828"/>
      <c r="K24" s="828"/>
      <c r="L24" s="928"/>
    </row>
    <row r="25" spans="2:12">
      <c r="B25" s="609" t="s">
        <v>225</v>
      </c>
      <c r="C25" s="927"/>
      <c r="D25" s="828"/>
      <c r="E25" s="828"/>
      <c r="F25" s="828"/>
      <c r="G25" s="828"/>
      <c r="H25" s="828"/>
      <c r="I25" s="828"/>
      <c r="J25" s="828"/>
      <c r="K25" s="828"/>
      <c r="L25" s="928"/>
    </row>
    <row r="26" spans="2:12">
      <c r="B26" s="609" t="s">
        <v>226</v>
      </c>
      <c r="C26" s="927"/>
      <c r="D26" s="828"/>
      <c r="E26" s="828"/>
      <c r="F26" s="828"/>
      <c r="G26" s="828"/>
      <c r="H26" s="828"/>
      <c r="I26" s="828"/>
      <c r="J26" s="828"/>
      <c r="K26" s="828"/>
      <c r="L26" s="928"/>
    </row>
    <row r="27" spans="2:12" ht="12.75" customHeight="1">
      <c r="B27" s="610" t="s">
        <v>227</v>
      </c>
      <c r="C27" s="927"/>
      <c r="D27" s="828"/>
      <c r="E27" s="828"/>
      <c r="F27" s="828"/>
      <c r="G27" s="828"/>
      <c r="H27" s="828"/>
      <c r="I27" s="828"/>
      <c r="J27" s="828"/>
      <c r="K27" s="828"/>
      <c r="L27" s="928"/>
    </row>
    <row r="28" spans="2:12" ht="12.75" customHeight="1">
      <c r="B28" s="611" t="s">
        <v>230</v>
      </c>
      <c r="C28" s="927"/>
      <c r="D28" s="828"/>
      <c r="E28" s="828"/>
      <c r="F28" s="828"/>
      <c r="G28" s="828"/>
      <c r="H28" s="828"/>
      <c r="I28" s="828"/>
      <c r="J28" s="828"/>
      <c r="K28" s="828"/>
      <c r="L28" s="928"/>
    </row>
    <row r="29" spans="2:12" ht="12.75" customHeight="1">
      <c r="B29" s="609" t="s">
        <v>231</v>
      </c>
      <c r="D29" s="606"/>
      <c r="E29" s="73"/>
      <c r="F29" s="73"/>
      <c r="G29" s="73"/>
      <c r="H29" s="73"/>
      <c r="I29" s="73"/>
      <c r="J29" s="607"/>
      <c r="L29" s="585"/>
    </row>
    <row r="30" spans="2:12">
      <c r="B30" s="609" t="s">
        <v>226</v>
      </c>
      <c r="D30" s="606"/>
      <c r="E30" s="73"/>
      <c r="F30" s="73"/>
      <c r="G30" s="73"/>
      <c r="H30" s="73"/>
      <c r="I30" s="73"/>
      <c r="J30" s="607"/>
      <c r="L30" s="585"/>
    </row>
    <row r="31" spans="2:12">
      <c r="B31" s="610" t="s">
        <v>227</v>
      </c>
      <c r="D31" s="606"/>
      <c r="E31" s="73"/>
      <c r="F31" s="73"/>
      <c r="G31" s="73"/>
      <c r="H31" s="73"/>
      <c r="I31" s="73"/>
      <c r="J31" s="607"/>
      <c r="L31" s="585"/>
    </row>
    <row r="32" spans="2:12">
      <c r="B32" s="608" t="s">
        <v>232</v>
      </c>
      <c r="D32" s="606"/>
      <c r="E32" s="73"/>
      <c r="F32" s="73"/>
      <c r="G32" s="73"/>
      <c r="H32" s="73"/>
      <c r="I32" s="73"/>
      <c r="J32" s="607"/>
      <c r="L32" s="585"/>
    </row>
    <row r="33" spans="2:13">
      <c r="B33" s="609" t="s">
        <v>225</v>
      </c>
      <c r="D33" s="606"/>
      <c r="E33" s="73"/>
      <c r="F33" s="73"/>
      <c r="G33" s="73"/>
      <c r="H33" s="73"/>
      <c r="I33" s="73"/>
      <c r="J33" s="607"/>
      <c r="L33" s="585"/>
    </row>
    <row r="34" spans="2:13">
      <c r="B34" s="609" t="s">
        <v>226</v>
      </c>
      <c r="D34" s="606"/>
      <c r="E34" s="73"/>
      <c r="F34" s="73"/>
      <c r="G34" s="73"/>
      <c r="H34" s="73"/>
      <c r="I34" s="73"/>
      <c r="J34" s="607"/>
      <c r="L34" s="585"/>
    </row>
    <row r="35" spans="2:13">
      <c r="B35" s="610" t="s">
        <v>227</v>
      </c>
      <c r="D35" s="606"/>
      <c r="E35" s="73"/>
      <c r="F35" s="73"/>
      <c r="G35" s="73"/>
      <c r="H35" s="73"/>
      <c r="I35" s="73"/>
      <c r="J35" s="607"/>
      <c r="L35" s="585"/>
    </row>
    <row r="36" spans="2:13">
      <c r="B36" s="612" t="s">
        <v>233</v>
      </c>
      <c r="D36" s="606"/>
      <c r="E36" s="73"/>
      <c r="F36" s="73"/>
      <c r="G36" s="73"/>
      <c r="H36" s="73"/>
      <c r="I36" s="73"/>
      <c r="J36" s="607"/>
      <c r="L36" s="585"/>
    </row>
    <row r="37" spans="2:13">
      <c r="B37" s="610" t="s">
        <v>234</v>
      </c>
      <c r="D37" s="606"/>
      <c r="E37" s="73"/>
      <c r="F37" s="73"/>
      <c r="G37" s="73"/>
      <c r="H37" s="73"/>
      <c r="I37" s="73"/>
      <c r="J37" s="607"/>
      <c r="L37" s="585"/>
      <c r="M37" s="73"/>
    </row>
    <row r="38" spans="2:13">
      <c r="B38" s="610" t="s">
        <v>235</v>
      </c>
      <c r="D38" s="606"/>
      <c r="E38" s="73"/>
      <c r="F38" s="73"/>
      <c r="G38" s="73"/>
      <c r="H38" s="73"/>
      <c r="I38" s="73"/>
      <c r="J38" s="607"/>
      <c r="L38" s="585"/>
      <c r="M38" s="73"/>
    </row>
    <row r="39" spans="2:13">
      <c r="B39" s="610" t="s">
        <v>236</v>
      </c>
      <c r="D39" s="606"/>
      <c r="E39" s="73"/>
      <c r="F39" s="73"/>
      <c r="G39" s="73"/>
      <c r="H39" s="73"/>
      <c r="I39" s="73"/>
      <c r="J39" s="607"/>
      <c r="L39" s="585"/>
      <c r="M39" s="73"/>
    </row>
    <row r="40" spans="2:13">
      <c r="B40" s="605" t="s">
        <v>237</v>
      </c>
      <c r="D40" s="606"/>
      <c r="E40" s="73"/>
      <c r="F40" s="73"/>
      <c r="G40" s="73"/>
      <c r="H40" s="73"/>
      <c r="I40" s="73"/>
      <c r="J40" s="607"/>
      <c r="L40" s="585"/>
      <c r="M40" s="73"/>
    </row>
    <row r="41" spans="2:13">
      <c r="B41" s="605" t="s">
        <v>238</v>
      </c>
      <c r="D41" s="606"/>
      <c r="E41" s="73"/>
      <c r="F41" s="73"/>
      <c r="G41" s="73"/>
      <c r="H41" s="73"/>
      <c r="I41" s="73"/>
      <c r="J41" s="607"/>
      <c r="L41" s="585"/>
    </row>
    <row r="42" spans="2:13">
      <c r="B42" s="605" t="s">
        <v>239</v>
      </c>
      <c r="D42" s="606"/>
      <c r="E42" s="73"/>
      <c r="F42" s="73"/>
      <c r="G42" s="73"/>
      <c r="H42" s="73"/>
      <c r="I42" s="73"/>
      <c r="J42" s="607"/>
      <c r="L42" s="585"/>
    </row>
    <row r="43" spans="2:13">
      <c r="B43" s="605" t="s">
        <v>240</v>
      </c>
      <c r="D43" s="606"/>
      <c r="E43" s="73"/>
      <c r="F43" s="73"/>
      <c r="G43" s="73"/>
      <c r="H43" s="73"/>
      <c r="I43" s="73"/>
      <c r="J43" s="607"/>
      <c r="L43" s="585"/>
    </row>
    <row r="44" spans="2:13">
      <c r="B44" s="605" t="s">
        <v>241</v>
      </c>
      <c r="D44" s="606"/>
      <c r="E44" s="73"/>
      <c r="F44" s="73"/>
      <c r="G44" s="73"/>
      <c r="H44" s="73"/>
      <c r="I44" s="73"/>
      <c r="J44" s="607"/>
      <c r="L44" s="585"/>
    </row>
    <row r="45" spans="2:13">
      <c r="B45" s="613" t="s">
        <v>242</v>
      </c>
      <c r="D45" s="606"/>
      <c r="E45" s="73"/>
      <c r="F45" s="73"/>
      <c r="G45" s="73"/>
      <c r="H45" s="73"/>
      <c r="I45" s="73"/>
      <c r="J45" s="607"/>
      <c r="L45" s="585"/>
    </row>
    <row r="46" spans="2:13">
      <c r="B46" s="600" t="s">
        <v>243</v>
      </c>
      <c r="D46" s="606"/>
      <c r="E46" s="73"/>
      <c r="F46" s="73"/>
      <c r="G46" s="73"/>
      <c r="H46" s="73"/>
      <c r="I46" s="73"/>
      <c r="J46" s="607"/>
      <c r="L46" s="585"/>
    </row>
    <row r="47" spans="2:13">
      <c r="B47" s="605" t="s">
        <v>244</v>
      </c>
      <c r="D47" s="606"/>
      <c r="E47" s="73"/>
      <c r="F47" s="73"/>
      <c r="G47" s="73"/>
      <c r="H47" s="73"/>
      <c r="I47" s="73"/>
      <c r="J47" s="607"/>
      <c r="L47" s="585"/>
    </row>
    <row r="48" spans="2:13">
      <c r="B48" s="605" t="s">
        <v>237</v>
      </c>
      <c r="D48" s="606"/>
      <c r="E48" s="73"/>
      <c r="F48" s="73"/>
      <c r="G48" s="73"/>
      <c r="H48" s="73"/>
      <c r="I48" s="73"/>
      <c r="J48" s="607"/>
      <c r="L48" s="585"/>
    </row>
    <row r="49" spans="2:12">
      <c r="B49" s="613" t="s">
        <v>245</v>
      </c>
      <c r="D49" s="606"/>
      <c r="E49" s="73"/>
      <c r="F49" s="73"/>
      <c r="G49" s="73"/>
      <c r="H49" s="73"/>
      <c r="I49" s="73"/>
      <c r="J49" s="607"/>
      <c r="L49" s="585"/>
    </row>
    <row r="50" spans="2:12">
      <c r="B50" s="614" t="s">
        <v>246</v>
      </c>
      <c r="D50" s="606"/>
      <c r="E50" s="73"/>
      <c r="F50" s="73"/>
      <c r="G50" s="73"/>
      <c r="H50" s="73"/>
      <c r="I50" s="73"/>
      <c r="J50" s="607"/>
      <c r="L50" s="585"/>
    </row>
    <row r="51" spans="2:12">
      <c r="B51" s="605" t="s">
        <v>247</v>
      </c>
      <c r="D51" s="606"/>
      <c r="E51" s="73"/>
      <c r="F51" s="73"/>
      <c r="G51" s="73"/>
      <c r="H51" s="73"/>
      <c r="I51" s="73"/>
      <c r="J51" s="607"/>
      <c r="L51" s="585"/>
    </row>
    <row r="52" spans="2:12">
      <c r="B52" s="605" t="s">
        <v>248</v>
      </c>
      <c r="D52" s="606"/>
      <c r="E52" s="73"/>
      <c r="F52" s="73"/>
      <c r="G52" s="73"/>
      <c r="H52" s="73"/>
      <c r="I52" s="73"/>
      <c r="J52" s="607"/>
      <c r="L52" s="585"/>
    </row>
    <row r="53" spans="2:12">
      <c r="B53" s="605" t="s">
        <v>249</v>
      </c>
      <c r="D53" s="606"/>
      <c r="E53" s="73"/>
      <c r="F53" s="73"/>
      <c r="G53" s="73"/>
      <c r="H53" s="73"/>
      <c r="I53" s="73"/>
      <c r="J53" s="607"/>
      <c r="L53" s="585"/>
    </row>
    <row r="54" spans="2:12">
      <c r="B54" s="605" t="s">
        <v>40</v>
      </c>
      <c r="D54" s="606"/>
      <c r="E54" s="73"/>
      <c r="F54" s="73"/>
      <c r="G54" s="73"/>
      <c r="H54" s="73"/>
      <c r="I54" s="73"/>
      <c r="J54" s="607"/>
      <c r="L54" s="585"/>
    </row>
    <row r="55" spans="2:12">
      <c r="B55" s="613" t="s">
        <v>250</v>
      </c>
      <c r="D55" s="606"/>
      <c r="E55" s="73"/>
      <c r="F55" s="73"/>
      <c r="G55" s="73"/>
      <c r="H55" s="73"/>
      <c r="I55" s="73"/>
      <c r="J55" s="607"/>
      <c r="L55" s="585"/>
    </row>
    <row r="56" spans="2:12">
      <c r="B56" s="614" t="s">
        <v>233</v>
      </c>
      <c r="D56" s="606"/>
      <c r="E56" s="73"/>
      <c r="F56" s="73"/>
      <c r="G56" s="73"/>
      <c r="H56" s="73"/>
      <c r="I56" s="73"/>
      <c r="J56" s="607"/>
      <c r="L56" s="585"/>
    </row>
    <row r="57" spans="2:12">
      <c r="B57" s="610" t="s">
        <v>251</v>
      </c>
      <c r="D57" s="606"/>
      <c r="E57" s="73"/>
      <c r="F57" s="73"/>
      <c r="G57" s="73"/>
      <c r="H57" s="73"/>
      <c r="I57" s="73"/>
      <c r="J57" s="607"/>
      <c r="L57" s="585"/>
    </row>
    <row r="58" spans="2:12">
      <c r="B58" s="610" t="s">
        <v>252</v>
      </c>
      <c r="D58" s="606"/>
      <c r="E58" s="73"/>
      <c r="F58" s="73"/>
      <c r="G58" s="73"/>
      <c r="H58" s="73"/>
      <c r="I58" s="73"/>
      <c r="J58" s="607"/>
      <c r="L58" s="585"/>
    </row>
    <row r="59" spans="2:12">
      <c r="B59" s="610" t="s">
        <v>253</v>
      </c>
      <c r="D59" s="606"/>
      <c r="E59" s="73"/>
      <c r="F59" s="73"/>
      <c r="G59" s="73"/>
      <c r="H59" s="73"/>
      <c r="I59" s="73"/>
      <c r="J59" s="607"/>
      <c r="L59" s="585"/>
    </row>
    <row r="60" spans="2:12">
      <c r="B60" s="615" t="s">
        <v>254</v>
      </c>
      <c r="D60" s="606"/>
      <c r="E60" s="73"/>
      <c r="F60" s="73"/>
      <c r="G60" s="73"/>
      <c r="H60" s="73"/>
      <c r="I60" s="73"/>
      <c r="J60" s="607"/>
      <c r="L60" s="585"/>
    </row>
    <row r="61" spans="2:12">
      <c r="B61" s="616"/>
      <c r="D61" s="606"/>
      <c r="E61" s="73"/>
      <c r="F61" s="73"/>
      <c r="G61" s="73"/>
      <c r="H61" s="73"/>
      <c r="I61" s="73"/>
      <c r="J61" s="607"/>
      <c r="L61" s="585"/>
    </row>
    <row r="62" spans="2:12" ht="13.5" thickBot="1">
      <c r="B62" s="617" t="s">
        <v>255</v>
      </c>
      <c r="C62" s="73"/>
      <c r="D62" s="618"/>
      <c r="E62" s="618"/>
      <c r="F62" s="618"/>
      <c r="G62" s="618"/>
      <c r="H62" s="618"/>
      <c r="I62" s="618"/>
      <c r="J62" s="618"/>
      <c r="K62" s="619"/>
      <c r="L62" s="585"/>
    </row>
    <row r="63" spans="2:12" ht="13.5" thickTop="1">
      <c r="B63" s="620"/>
      <c r="C63" s="73"/>
      <c r="D63" s="621"/>
      <c r="E63" s="622"/>
      <c r="F63" s="622"/>
      <c r="G63" s="622"/>
      <c r="H63" s="622"/>
      <c r="I63" s="622"/>
      <c r="J63" s="623"/>
      <c r="K63" s="624"/>
      <c r="L63" s="585"/>
    </row>
    <row r="64" spans="2:12" ht="13.5" thickBot="1">
      <c r="B64" s="617" t="s">
        <v>220</v>
      </c>
      <c r="C64" s="625"/>
      <c r="D64" s="618"/>
      <c r="E64" s="618"/>
      <c r="F64" s="618"/>
      <c r="G64" s="618"/>
      <c r="H64" s="618"/>
      <c r="I64" s="618"/>
      <c r="J64" s="618"/>
      <c r="K64" s="618"/>
      <c r="L64" s="626"/>
    </row>
    <row r="65" spans="2:2" ht="13.5" thickTop="1">
      <c r="B65" s="593"/>
    </row>
  </sheetData>
  <protectedRanges>
    <protectedRange sqref="D65:I69" name="Range1"/>
    <protectedRange sqref="M14:N39 L65:L72" name="Range2"/>
    <protectedRange sqref="D62:I64" name="Range1_2"/>
    <protectedRange sqref="L62:L64" name="Range2_2"/>
    <protectedRange sqref="D14:I61" name="Range1_1"/>
    <protectedRange sqref="L14:L61" name="Range2_1"/>
  </protectedRanges>
  <mergeCells count="3">
    <mergeCell ref="B2:K2"/>
    <mergeCell ref="C21:L28"/>
    <mergeCell ref="B1:I1"/>
  </mergeCells>
  <phoneticPr fontId="0" type="noConversion"/>
  <pageMargins left="0.74803149606299213" right="0.74803149606299213" top="0.98425196850393704" bottom="0.98425196850393704" header="0.51181102362204722" footer="0.51181102362204722"/>
  <pageSetup paperSize="9" scale="54" orientation="landscape" r:id="rId1"/>
  <headerFooter alignWithMargins="0">
    <oddFooter>&amp;C&amp;P&amp;RAER Information Guideline (Version 2)</oddFooter>
  </headerFooter>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23556" r:id="rId5" name="Button 4">
              <controlPr defaultSize="0" print="0" autoFill="0" autoPict="0" macro="[0]!Macro16">
                <anchor moveWithCells="1" sizeWithCells="1">
                  <from>
                    <xdr:col>0</xdr:col>
                    <xdr:colOff>9525</xdr:colOff>
                    <xdr:row>0</xdr:row>
                    <xdr:rowOff>0</xdr:rowOff>
                  </from>
                  <to>
                    <xdr:col>0</xdr:col>
                    <xdr:colOff>9525</xdr:colOff>
                    <xdr:row>0</xdr:row>
                    <xdr:rowOff>0</xdr:rowOff>
                  </to>
                </anchor>
              </controlPr>
            </control>
          </mc:Choice>
        </mc:AlternateContent>
        <mc:AlternateContent xmlns:mc="http://schemas.openxmlformats.org/markup-compatibility/2006">
          <mc:Choice Requires="x14">
            <control shapeId="23557" r:id="rId6" name="Button 5">
              <controlPr defaultSize="0" print="0" autoFill="0" autoPict="0" macro="[0]!OpexInstructions">
                <anchor moveWithCells="1" sizeWithCells="1">
                  <from>
                    <xdr:col>0</xdr:col>
                    <xdr:colOff>9525</xdr:colOff>
                    <xdr:row>0</xdr:row>
                    <xdr:rowOff>0</xdr:rowOff>
                  </from>
                  <to>
                    <xdr:col>0</xdr:col>
                    <xdr:colOff>9525</xdr:colOff>
                    <xdr:row>0</xdr:row>
                    <xdr:rowOff>0</xdr:rowOff>
                  </to>
                </anchor>
              </controlPr>
            </control>
          </mc:Choice>
        </mc:AlternateContent>
        <mc:AlternateContent xmlns:mc="http://schemas.openxmlformats.org/markup-compatibility/2006">
          <mc:Choice Requires="x14">
            <control shapeId="23558" r:id="rId7" name="Button 6">
              <controlPr defaultSize="0" print="0" autoFill="0" autoPict="0" macro="[0]!CommentaryonOpex">
                <anchor moveWithCells="1" sizeWithCells="1">
                  <from>
                    <xdr:col>0</xdr:col>
                    <xdr:colOff>9525</xdr:colOff>
                    <xdr:row>0</xdr:row>
                    <xdr:rowOff>0</xdr:rowOff>
                  </from>
                  <to>
                    <xdr:col>0</xdr:col>
                    <xdr:colOff>9525</xdr:colOff>
                    <xdr:row>0</xdr:row>
                    <xdr:rowOff>0</xdr:rowOff>
                  </to>
                </anchor>
              </controlPr>
            </control>
          </mc:Choice>
        </mc:AlternateContent>
        <mc:AlternateContent xmlns:mc="http://schemas.openxmlformats.org/markup-compatibility/2006">
          <mc:Choice Requires="x14">
            <control shapeId="23559" r:id="rId8" name="Button 7">
              <controlPr defaultSize="0" print="0" autoFill="0" autoPict="0" macro="[0]!Macro16">
                <anchor moveWithCells="1" sizeWithCells="1">
                  <from>
                    <xdr:col>1</xdr:col>
                    <xdr:colOff>104775</xdr:colOff>
                    <xdr:row>0</xdr:row>
                    <xdr:rowOff>9525</xdr:rowOff>
                  </from>
                  <to>
                    <xdr:col>1</xdr:col>
                    <xdr:colOff>114300</xdr:colOff>
                    <xdr:row>0</xdr:row>
                    <xdr:rowOff>9525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FF0000"/>
    <pageSetUpPr fitToPage="1"/>
  </sheetPr>
  <dimension ref="B1:BV77"/>
  <sheetViews>
    <sheetView view="pageBreakPreview" zoomScaleNormal="100" zoomScaleSheetLayoutView="100" workbookViewId="0">
      <selection activeCell="B1" sqref="B1:L1"/>
    </sheetView>
  </sheetViews>
  <sheetFormatPr defaultColWidth="9.140625" defaultRowHeight="12.75"/>
  <cols>
    <col min="1" max="1" width="3.5703125" style="1" customWidth="1"/>
    <col min="2" max="2" width="18.42578125" style="1" customWidth="1"/>
    <col min="3" max="3" width="13.5703125" style="1" customWidth="1"/>
    <col min="4" max="4" width="8" style="1" bestFit="1" customWidth="1"/>
    <col min="5" max="5" width="16" style="1" bestFit="1" customWidth="1"/>
    <col min="6" max="6" width="10.28515625" style="1" bestFit="1" customWidth="1"/>
    <col min="7" max="7" width="5.7109375" style="1" customWidth="1"/>
    <col min="8" max="8" width="8.5703125" style="1" bestFit="1" customWidth="1"/>
    <col min="9" max="9" width="5.7109375" style="1" customWidth="1"/>
    <col min="10" max="10" width="14.5703125" style="1" bestFit="1" customWidth="1"/>
    <col min="11" max="11" width="5.7109375" style="1" customWidth="1"/>
    <col min="12" max="12" width="29.85546875" style="1" customWidth="1"/>
    <col min="13" max="13" width="5.7109375" style="1" customWidth="1"/>
    <col min="14" max="14" width="10.5703125" style="1" customWidth="1"/>
    <col min="15" max="15" width="5.7109375" style="1" customWidth="1"/>
    <col min="16" max="16" width="60.7109375" style="1" customWidth="1"/>
    <col min="17" max="17" width="16" style="1" bestFit="1" customWidth="1"/>
    <col min="18" max="18" width="10.28515625" style="1" bestFit="1" customWidth="1"/>
    <col min="19" max="19" width="14.42578125" style="1" customWidth="1"/>
    <col min="20" max="100" width="5.7109375" style="1" customWidth="1"/>
    <col min="101" max="16384" width="9.140625" style="1"/>
  </cols>
  <sheetData>
    <row r="1" spans="2:74" ht="18.75">
      <c r="B1" s="978" t="s">
        <v>526</v>
      </c>
      <c r="C1" s="978"/>
      <c r="D1" s="978"/>
      <c r="E1" s="978"/>
      <c r="F1" s="978"/>
      <c r="G1" s="978"/>
      <c r="H1" s="978"/>
      <c r="I1" s="978"/>
      <c r="J1" s="980"/>
      <c r="K1" s="980"/>
      <c r="L1" s="976"/>
    </row>
    <row r="2" spans="2:74" ht="21">
      <c r="B2" s="935" t="s">
        <v>0</v>
      </c>
      <c r="C2" s="936"/>
      <c r="D2" s="936"/>
      <c r="E2" s="936"/>
      <c r="F2" s="936"/>
      <c r="G2" s="936"/>
      <c r="H2" s="936"/>
      <c r="I2" s="936"/>
      <c r="J2" s="936"/>
      <c r="K2" s="936"/>
    </row>
    <row r="10" spans="2:74" ht="12.75" customHeight="1">
      <c r="B10" s="5"/>
      <c r="C10" s="73"/>
      <c r="D10" s="937"/>
      <c r="E10" s="628"/>
      <c r="F10" s="938"/>
      <c r="L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row>
    <row r="11" spans="2:74" ht="12.75" customHeight="1">
      <c r="B11" s="5"/>
      <c r="C11" s="73"/>
      <c r="D11" s="937"/>
      <c r="E11" s="628"/>
      <c r="F11" s="938"/>
      <c r="L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row>
    <row r="12" spans="2:74" ht="12.75" customHeight="1">
      <c r="B12" s="5"/>
      <c r="K12" s="73"/>
      <c r="L12" s="591"/>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row>
    <row r="13" spans="2:74" ht="24.75" customHeight="1">
      <c r="B13" s="629"/>
      <c r="C13" s="630"/>
      <c r="D13" s="939" t="s">
        <v>216</v>
      </c>
      <c r="E13" s="940"/>
      <c r="F13" s="940"/>
      <c r="G13" s="941"/>
      <c r="H13" s="941"/>
      <c r="I13" s="941"/>
      <c r="J13" s="941"/>
      <c r="K13" s="629"/>
      <c r="L13" s="631"/>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row>
    <row r="14" spans="2:74" ht="12.75" customHeight="1">
      <c r="B14" s="668"/>
      <c r="C14" s="669"/>
      <c r="D14" s="932" t="s">
        <v>257</v>
      </c>
      <c r="E14" s="933"/>
      <c r="F14" s="934"/>
      <c r="G14" s="670"/>
      <c r="H14" s="671"/>
      <c r="I14" s="672"/>
      <c r="J14" s="673"/>
      <c r="K14" s="674"/>
      <c r="L14" s="675"/>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row>
    <row r="15" spans="2:74" ht="38.25">
      <c r="B15" s="632" t="s">
        <v>258</v>
      </c>
      <c r="C15" s="633"/>
      <c r="D15" s="599" t="s">
        <v>259</v>
      </c>
      <c r="E15" s="599" t="s">
        <v>260</v>
      </c>
      <c r="F15" s="634" t="s">
        <v>261</v>
      </c>
      <c r="G15" s="635"/>
      <c r="H15" s="636" t="s">
        <v>262</v>
      </c>
      <c r="I15" s="637"/>
      <c r="J15" s="638" t="s">
        <v>263</v>
      </c>
      <c r="K15" s="639"/>
      <c r="L15" s="597" t="s">
        <v>289</v>
      </c>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row>
    <row r="16" spans="2:74" s="593" customFormat="1">
      <c r="B16" s="600" t="s">
        <v>222</v>
      </c>
      <c r="C16" s="628"/>
      <c r="D16" s="640"/>
      <c r="E16" s="640"/>
      <c r="F16" s="640"/>
      <c r="G16" s="641"/>
      <c r="H16" s="640"/>
      <c r="I16" s="641"/>
      <c r="J16" s="642"/>
      <c r="K16" s="620"/>
      <c r="L16" s="604"/>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row>
    <row r="17" spans="2:71">
      <c r="B17" s="605" t="s">
        <v>223</v>
      </c>
      <c r="C17" s="628"/>
      <c r="D17" s="643"/>
      <c r="E17" s="643"/>
      <c r="F17" s="643"/>
      <c r="G17" s="641"/>
      <c r="H17" s="643"/>
      <c r="I17" s="644"/>
      <c r="J17" s="642"/>
      <c r="K17" s="645"/>
      <c r="L17" s="585"/>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row>
    <row r="18" spans="2:71">
      <c r="B18" s="608" t="s">
        <v>224</v>
      </c>
      <c r="C18" s="628"/>
      <c r="D18" s="643"/>
      <c r="E18" s="643"/>
      <c r="F18" s="643"/>
      <c r="G18" s="641"/>
      <c r="H18" s="643"/>
      <c r="I18" s="644"/>
      <c r="J18" s="642"/>
      <c r="K18" s="645"/>
      <c r="L18" s="585"/>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row>
    <row r="19" spans="2:71">
      <c r="B19" s="609" t="s">
        <v>225</v>
      </c>
      <c r="C19" s="628"/>
      <c r="D19" s="646"/>
      <c r="E19" s="646"/>
      <c r="F19" s="646"/>
      <c r="G19" s="641"/>
      <c r="H19" s="646"/>
      <c r="I19" s="644"/>
      <c r="J19" s="647"/>
      <c r="K19" s="645"/>
      <c r="L19" s="585"/>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row>
    <row r="20" spans="2:71">
      <c r="B20" s="609" t="s">
        <v>226</v>
      </c>
      <c r="C20" s="648"/>
      <c r="D20" s="646"/>
      <c r="E20" s="646"/>
      <c r="F20" s="646"/>
      <c r="G20" s="641"/>
      <c r="H20" s="646"/>
      <c r="I20" s="644"/>
      <c r="J20" s="647"/>
      <c r="K20" s="645"/>
      <c r="L20" s="585"/>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row>
    <row r="21" spans="2:71">
      <c r="B21" s="610" t="s">
        <v>227</v>
      </c>
      <c r="C21" s="648"/>
      <c r="D21" s="649"/>
      <c r="E21" s="649"/>
      <c r="F21" s="649"/>
      <c r="G21" s="650"/>
      <c r="H21" s="649"/>
      <c r="I21" s="644"/>
      <c r="J21" s="647"/>
      <c r="K21" s="645"/>
      <c r="L21" s="585"/>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row>
    <row r="22" spans="2:71">
      <c r="B22" s="608" t="s">
        <v>228</v>
      </c>
      <c r="C22" s="648"/>
      <c r="D22" s="643"/>
      <c r="E22" s="643"/>
      <c r="F22" s="643"/>
      <c r="G22" s="641"/>
      <c r="H22" s="643"/>
      <c r="I22" s="644"/>
      <c r="J22" s="642"/>
      <c r="K22" s="645"/>
      <c r="L22" s="585"/>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row>
    <row r="23" spans="2:71">
      <c r="B23" s="609" t="s">
        <v>225</v>
      </c>
      <c r="C23" s="648"/>
      <c r="D23" s="651"/>
      <c r="E23" s="651"/>
      <c r="F23" s="651"/>
      <c r="G23" s="641"/>
      <c r="H23" s="646"/>
      <c r="I23" s="644"/>
      <c r="J23" s="647"/>
      <c r="K23" s="645"/>
      <c r="L23" s="585"/>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row>
    <row r="24" spans="2:71">
      <c r="B24" s="609" t="s">
        <v>226</v>
      </c>
      <c r="C24" s="648"/>
      <c r="D24" s="651"/>
      <c r="E24" s="651"/>
      <c r="F24" s="651"/>
      <c r="G24" s="641"/>
      <c r="H24" s="646"/>
      <c r="I24" s="644"/>
      <c r="J24" s="647"/>
      <c r="K24" s="645"/>
      <c r="L24" s="585"/>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row>
    <row r="25" spans="2:71">
      <c r="B25" s="610" t="s">
        <v>227</v>
      </c>
      <c r="C25" s="648"/>
      <c r="D25" s="649"/>
      <c r="E25" s="649"/>
      <c r="F25" s="649"/>
      <c r="G25" s="650"/>
      <c r="H25" s="649"/>
      <c r="I25" s="644"/>
      <c r="J25" s="647"/>
      <c r="K25" s="645"/>
      <c r="L25" s="58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row>
    <row r="26" spans="2:71">
      <c r="B26" s="608" t="s">
        <v>229</v>
      </c>
      <c r="C26" s="648"/>
      <c r="D26" s="643"/>
      <c r="E26" s="643"/>
      <c r="F26" s="643"/>
      <c r="G26" s="641"/>
      <c r="H26" s="643"/>
      <c r="I26" s="644"/>
      <c r="J26" s="642"/>
      <c r="K26" s="645"/>
      <c r="L26" s="585"/>
      <c r="M26" s="628"/>
      <c r="N26" s="628"/>
      <c r="O26" s="628"/>
      <c r="P26" s="628"/>
      <c r="Q26" s="628"/>
      <c r="R26" s="628"/>
      <c r="S26" s="628"/>
      <c r="T26" s="628"/>
      <c r="U26" s="628"/>
      <c r="V26" s="628"/>
      <c r="W26" s="628"/>
      <c r="X26" s="628"/>
      <c r="Y26" s="628"/>
      <c r="Z26" s="628"/>
      <c r="AA26" s="628"/>
      <c r="AB26" s="628"/>
      <c r="AC26" s="628"/>
      <c r="AD26" s="628"/>
      <c r="AE26" s="628"/>
      <c r="AF26" s="628"/>
      <c r="AG26" s="628"/>
      <c r="AH26" s="628"/>
      <c r="AI26" s="628"/>
      <c r="AJ26" s="628"/>
      <c r="AK26" s="628"/>
      <c r="AL26" s="628"/>
      <c r="AM26" s="628"/>
      <c r="AN26" s="628"/>
      <c r="AO26" s="628"/>
      <c r="AP26" s="628"/>
      <c r="AQ26" s="628"/>
      <c r="AR26" s="628"/>
      <c r="AS26" s="628"/>
      <c r="AT26" s="628"/>
      <c r="AU26" s="628"/>
      <c r="AV26" s="628"/>
      <c r="AW26" s="628"/>
      <c r="AX26" s="628"/>
      <c r="AY26" s="628"/>
      <c r="AZ26" s="628"/>
      <c r="BA26" s="628"/>
      <c r="BB26" s="628"/>
      <c r="BC26" s="628"/>
      <c r="BD26" s="628"/>
      <c r="BE26" s="628"/>
      <c r="BF26" s="628"/>
      <c r="BG26" s="628"/>
      <c r="BH26" s="628"/>
      <c r="BI26" s="628"/>
      <c r="BJ26" s="628"/>
      <c r="BK26" s="628"/>
      <c r="BL26" s="628"/>
      <c r="BM26" s="628"/>
      <c r="BN26" s="628"/>
      <c r="BO26" s="628"/>
      <c r="BP26" s="628"/>
      <c r="BQ26" s="628"/>
      <c r="BR26" s="628"/>
      <c r="BS26" s="628"/>
    </row>
    <row r="27" spans="2:71">
      <c r="B27" s="609" t="s">
        <v>225</v>
      </c>
      <c r="C27" s="648"/>
      <c r="D27" s="651"/>
      <c r="E27" s="651"/>
      <c r="F27" s="651"/>
      <c r="G27" s="641"/>
      <c r="H27" s="646"/>
      <c r="I27" s="644"/>
      <c r="J27" s="647"/>
      <c r="K27" s="645"/>
      <c r="L27" s="585"/>
      <c r="M27" s="628"/>
      <c r="N27" s="628"/>
      <c r="O27" s="628"/>
      <c r="P27" s="628"/>
      <c r="Q27" s="628"/>
      <c r="R27" s="628"/>
      <c r="S27" s="628"/>
      <c r="T27" s="628"/>
      <c r="U27" s="628"/>
      <c r="V27" s="628"/>
      <c r="W27" s="628"/>
      <c r="X27" s="628"/>
      <c r="Y27" s="628"/>
      <c r="Z27" s="628"/>
      <c r="AA27" s="628"/>
      <c r="AB27" s="628"/>
      <c r="AC27" s="628"/>
      <c r="AD27" s="628"/>
      <c r="AE27" s="628"/>
      <c r="AF27" s="628"/>
      <c r="AG27" s="628"/>
      <c r="AH27" s="628"/>
      <c r="AI27" s="628"/>
      <c r="AJ27" s="628"/>
      <c r="AK27" s="628"/>
      <c r="AL27" s="628"/>
      <c r="AM27" s="628"/>
      <c r="AN27" s="628"/>
      <c r="AO27" s="628"/>
      <c r="AP27" s="628"/>
      <c r="AQ27" s="628"/>
      <c r="AR27" s="628"/>
      <c r="AS27" s="628"/>
      <c r="AT27" s="628"/>
      <c r="AU27" s="628"/>
      <c r="AV27" s="628"/>
      <c r="AW27" s="628"/>
      <c r="AX27" s="628"/>
      <c r="AY27" s="628"/>
      <c r="AZ27" s="628"/>
      <c r="BA27" s="628"/>
      <c r="BB27" s="628"/>
      <c r="BC27" s="628"/>
      <c r="BD27" s="628"/>
      <c r="BE27" s="628"/>
      <c r="BF27" s="628"/>
      <c r="BG27" s="628"/>
      <c r="BH27" s="628"/>
      <c r="BI27" s="628"/>
      <c r="BJ27" s="628"/>
      <c r="BK27" s="628"/>
      <c r="BL27" s="628"/>
      <c r="BM27" s="628"/>
      <c r="BN27" s="628"/>
      <c r="BO27" s="628"/>
      <c r="BP27" s="628"/>
      <c r="BQ27" s="628"/>
      <c r="BR27" s="628"/>
      <c r="BS27" s="628"/>
    </row>
    <row r="28" spans="2:71">
      <c r="B28" s="609" t="s">
        <v>226</v>
      </c>
      <c r="C28" s="648"/>
      <c r="D28" s="651"/>
      <c r="E28" s="651"/>
      <c r="F28" s="651"/>
      <c r="G28" s="641"/>
      <c r="H28" s="646"/>
      <c r="I28" s="644"/>
      <c r="J28" s="647"/>
      <c r="K28" s="645"/>
      <c r="L28" s="585"/>
      <c r="M28" s="628"/>
      <c r="N28" s="628"/>
      <c r="O28" s="628"/>
      <c r="P28" s="628"/>
      <c r="Q28" s="628"/>
      <c r="R28" s="628"/>
      <c r="S28" s="628"/>
      <c r="T28" s="628"/>
      <c r="U28" s="628"/>
      <c r="V28" s="628"/>
      <c r="W28" s="628"/>
      <c r="X28" s="628"/>
      <c r="Y28" s="628"/>
      <c r="Z28" s="628"/>
      <c r="AA28" s="628"/>
      <c r="AB28" s="628"/>
      <c r="AC28" s="628"/>
      <c r="AD28" s="628"/>
      <c r="AE28" s="628"/>
      <c r="AF28" s="628"/>
      <c r="AG28" s="628"/>
      <c r="AH28" s="628"/>
      <c r="AI28" s="628"/>
      <c r="AJ28" s="628"/>
      <c r="AK28" s="628"/>
      <c r="AL28" s="628"/>
      <c r="AM28" s="628"/>
      <c r="AN28" s="628"/>
      <c r="AO28" s="628"/>
      <c r="AP28" s="628"/>
      <c r="AQ28" s="628"/>
      <c r="AR28" s="628"/>
      <c r="AS28" s="628"/>
      <c r="AT28" s="628"/>
      <c r="AU28" s="628"/>
      <c r="AV28" s="628"/>
      <c r="AW28" s="628"/>
      <c r="AX28" s="628"/>
      <c r="AY28" s="628"/>
      <c r="AZ28" s="628"/>
      <c r="BA28" s="628"/>
      <c r="BB28" s="628"/>
      <c r="BC28" s="628"/>
      <c r="BD28" s="628"/>
      <c r="BE28" s="628"/>
      <c r="BF28" s="628"/>
      <c r="BG28" s="628"/>
      <c r="BH28" s="628"/>
      <c r="BI28" s="628"/>
      <c r="BJ28" s="628"/>
      <c r="BK28" s="628"/>
      <c r="BL28" s="628"/>
      <c r="BM28" s="628"/>
      <c r="BN28" s="628"/>
      <c r="BO28" s="628"/>
      <c r="BP28" s="628"/>
      <c r="BQ28" s="628"/>
      <c r="BR28" s="628"/>
      <c r="BS28" s="628"/>
    </row>
    <row r="29" spans="2:71">
      <c r="B29" s="610" t="s">
        <v>227</v>
      </c>
      <c r="C29" s="648"/>
      <c r="D29" s="649"/>
      <c r="E29" s="649"/>
      <c r="F29" s="649"/>
      <c r="G29" s="641"/>
      <c r="H29" s="649"/>
      <c r="I29" s="644"/>
      <c r="J29" s="647"/>
      <c r="K29" s="645"/>
      <c r="L29" s="585"/>
      <c r="M29" s="628"/>
      <c r="N29" s="628"/>
      <c r="O29" s="628"/>
      <c r="P29" s="628"/>
      <c r="Q29" s="628"/>
      <c r="R29" s="628"/>
      <c r="S29" s="628"/>
      <c r="T29" s="628"/>
      <c r="U29" s="628"/>
      <c r="V29" s="628"/>
      <c r="W29" s="628"/>
      <c r="X29" s="628"/>
      <c r="Y29" s="628"/>
      <c r="Z29" s="628"/>
      <c r="AA29" s="628"/>
      <c r="AB29" s="628"/>
      <c r="AC29" s="628"/>
      <c r="AD29" s="628"/>
      <c r="AE29" s="628"/>
      <c r="AF29" s="628"/>
      <c r="AG29" s="628"/>
      <c r="AH29" s="628"/>
      <c r="AI29" s="628"/>
      <c r="AJ29" s="628"/>
      <c r="AK29" s="628"/>
      <c r="AL29" s="628"/>
      <c r="AM29" s="628"/>
      <c r="AN29" s="628"/>
      <c r="AO29" s="628"/>
      <c r="AP29" s="628"/>
      <c r="AQ29" s="628"/>
      <c r="AR29" s="628"/>
      <c r="AS29" s="628"/>
      <c r="AT29" s="628"/>
      <c r="AU29" s="628"/>
      <c r="AV29" s="628"/>
      <c r="AW29" s="628"/>
      <c r="AX29" s="628"/>
      <c r="AY29" s="628"/>
      <c r="AZ29" s="628"/>
      <c r="BA29" s="628"/>
      <c r="BB29" s="628"/>
      <c r="BC29" s="628"/>
      <c r="BD29" s="628"/>
      <c r="BE29" s="628"/>
      <c r="BF29" s="628"/>
      <c r="BG29" s="628"/>
      <c r="BH29" s="628"/>
      <c r="BI29" s="628"/>
      <c r="BJ29" s="628"/>
      <c r="BK29" s="628"/>
      <c r="BL29" s="628"/>
      <c r="BM29" s="628"/>
      <c r="BN29" s="628"/>
      <c r="BO29" s="628"/>
      <c r="BP29" s="628"/>
      <c r="BQ29" s="628"/>
      <c r="BR29" s="628"/>
      <c r="BS29" s="628"/>
    </row>
    <row r="30" spans="2:71">
      <c r="B30" s="611" t="s">
        <v>230</v>
      </c>
      <c r="C30" s="648"/>
      <c r="D30" s="643"/>
      <c r="E30" s="643"/>
      <c r="F30" s="643"/>
      <c r="G30" s="641"/>
      <c r="H30" s="643"/>
      <c r="I30" s="644"/>
      <c r="J30" s="642"/>
      <c r="K30" s="645"/>
      <c r="L30" s="585"/>
      <c r="M30" s="628"/>
      <c r="N30" s="628"/>
      <c r="O30" s="628"/>
      <c r="P30" s="628"/>
      <c r="Q30" s="628"/>
      <c r="R30" s="628"/>
      <c r="S30" s="628"/>
      <c r="T30" s="628"/>
      <c r="U30" s="628"/>
      <c r="V30" s="628"/>
      <c r="W30" s="628"/>
      <c r="X30" s="628"/>
      <c r="Y30" s="628"/>
      <c r="Z30" s="628"/>
      <c r="AA30" s="628"/>
      <c r="AB30" s="628"/>
      <c r="AC30" s="628"/>
      <c r="AD30" s="628"/>
      <c r="AE30" s="628"/>
      <c r="AF30" s="628"/>
      <c r="AG30" s="628"/>
      <c r="AH30" s="628"/>
      <c r="AI30" s="628"/>
      <c r="AJ30" s="628"/>
      <c r="AK30" s="628"/>
      <c r="AL30" s="628"/>
      <c r="AM30" s="628"/>
      <c r="AN30" s="628"/>
      <c r="AO30" s="628"/>
      <c r="AP30" s="628"/>
      <c r="AQ30" s="628"/>
      <c r="AR30" s="628"/>
      <c r="AS30" s="628"/>
      <c r="AT30" s="628"/>
      <c r="AU30" s="628"/>
      <c r="AV30" s="628"/>
      <c r="AW30" s="628"/>
      <c r="AX30" s="628"/>
      <c r="AY30" s="628"/>
      <c r="AZ30" s="628"/>
      <c r="BA30" s="628"/>
      <c r="BB30" s="628"/>
      <c r="BC30" s="628"/>
      <c r="BD30" s="628"/>
      <c r="BE30" s="628"/>
      <c r="BF30" s="628"/>
      <c r="BG30" s="628"/>
      <c r="BH30" s="628"/>
      <c r="BI30" s="628"/>
      <c r="BJ30" s="628"/>
      <c r="BK30" s="628"/>
      <c r="BL30" s="628"/>
      <c r="BM30" s="628"/>
      <c r="BN30" s="628"/>
      <c r="BO30" s="628"/>
      <c r="BP30" s="628"/>
      <c r="BQ30" s="628"/>
      <c r="BR30" s="628"/>
      <c r="BS30" s="628"/>
    </row>
    <row r="31" spans="2:71">
      <c r="B31" s="609" t="s">
        <v>231</v>
      </c>
      <c r="C31" s="648"/>
      <c r="D31" s="651"/>
      <c r="E31" s="651"/>
      <c r="F31" s="651"/>
      <c r="G31" s="641"/>
      <c r="H31" s="646"/>
      <c r="I31" s="644"/>
      <c r="J31" s="647"/>
      <c r="K31" s="645"/>
      <c r="L31" s="585"/>
      <c r="M31" s="628"/>
      <c r="N31" s="628"/>
      <c r="O31" s="628"/>
      <c r="P31" s="628"/>
      <c r="Q31" s="628"/>
      <c r="R31" s="628"/>
      <c r="S31" s="628"/>
      <c r="T31" s="628"/>
      <c r="U31" s="628"/>
      <c r="V31" s="628"/>
      <c r="W31" s="628"/>
      <c r="X31" s="628"/>
      <c r="Y31" s="628"/>
      <c r="Z31" s="628"/>
      <c r="AA31" s="628"/>
      <c r="AB31" s="628"/>
      <c r="AC31" s="628"/>
      <c r="AD31" s="628"/>
      <c r="AE31" s="628"/>
      <c r="AF31" s="628"/>
      <c r="AG31" s="628"/>
      <c r="AH31" s="628"/>
      <c r="AI31" s="628"/>
      <c r="AJ31" s="628"/>
      <c r="AK31" s="628"/>
      <c r="AL31" s="628"/>
      <c r="AM31" s="628"/>
      <c r="AN31" s="628"/>
      <c r="AO31" s="628"/>
      <c r="AP31" s="628"/>
      <c r="AQ31" s="628"/>
      <c r="AR31" s="628"/>
      <c r="AS31" s="628"/>
      <c r="AT31" s="628"/>
      <c r="AU31" s="628"/>
      <c r="AV31" s="628"/>
      <c r="AW31" s="628"/>
      <c r="AX31" s="628"/>
      <c r="AY31" s="628"/>
      <c r="AZ31" s="628"/>
      <c r="BA31" s="628"/>
      <c r="BB31" s="628"/>
      <c r="BC31" s="628"/>
      <c r="BD31" s="628"/>
      <c r="BE31" s="628"/>
      <c r="BF31" s="628"/>
      <c r="BG31" s="628"/>
      <c r="BH31" s="628"/>
      <c r="BI31" s="628"/>
      <c r="BJ31" s="628"/>
      <c r="BK31" s="628"/>
      <c r="BL31" s="628"/>
      <c r="BM31" s="628"/>
      <c r="BN31" s="628"/>
      <c r="BO31" s="628"/>
      <c r="BP31" s="628"/>
      <c r="BQ31" s="628"/>
      <c r="BR31" s="628"/>
      <c r="BS31" s="628"/>
    </row>
    <row r="32" spans="2:71">
      <c r="B32" s="609" t="s">
        <v>226</v>
      </c>
      <c r="C32" s="929" t="s">
        <v>324</v>
      </c>
      <c r="D32" s="930"/>
      <c r="E32" s="930"/>
      <c r="F32" s="930"/>
      <c r="G32" s="930"/>
      <c r="H32" s="930"/>
      <c r="I32" s="930"/>
      <c r="J32" s="930"/>
      <c r="K32" s="930"/>
      <c r="L32" s="931"/>
      <c r="M32" s="628"/>
      <c r="N32" s="628"/>
      <c r="O32" s="628"/>
      <c r="P32" s="628"/>
      <c r="Q32" s="628"/>
      <c r="R32" s="628"/>
      <c r="S32" s="628"/>
      <c r="T32" s="628"/>
      <c r="U32" s="628"/>
      <c r="V32" s="628"/>
      <c r="W32" s="628"/>
      <c r="X32" s="628"/>
      <c r="Y32" s="628"/>
      <c r="Z32" s="628"/>
      <c r="AA32" s="628"/>
      <c r="AB32" s="628"/>
      <c r="AC32" s="628"/>
      <c r="AD32" s="628"/>
      <c r="AE32" s="628"/>
      <c r="AF32" s="628"/>
      <c r="AG32" s="628"/>
      <c r="AH32" s="628"/>
      <c r="AI32" s="628"/>
      <c r="AJ32" s="628"/>
      <c r="AK32" s="628"/>
      <c r="AL32" s="628"/>
      <c r="AM32" s="628"/>
      <c r="AN32" s="628"/>
      <c r="AO32" s="628"/>
      <c r="AP32" s="628"/>
      <c r="AQ32" s="628"/>
      <c r="AR32" s="628"/>
      <c r="AS32" s="628"/>
      <c r="AT32" s="628"/>
      <c r="AU32" s="628"/>
      <c r="AV32" s="628"/>
      <c r="AW32" s="628"/>
      <c r="AX32" s="628"/>
      <c r="AY32" s="628"/>
      <c r="AZ32" s="628"/>
      <c r="BA32" s="628"/>
      <c r="BB32" s="628"/>
      <c r="BC32" s="628"/>
      <c r="BD32" s="628"/>
      <c r="BE32" s="628"/>
      <c r="BF32" s="628"/>
      <c r="BG32" s="628"/>
      <c r="BH32" s="628"/>
      <c r="BI32" s="628"/>
      <c r="BJ32" s="628"/>
      <c r="BK32" s="628"/>
      <c r="BL32" s="628"/>
      <c r="BM32" s="628"/>
      <c r="BN32" s="628"/>
      <c r="BO32" s="628"/>
      <c r="BP32" s="628"/>
      <c r="BQ32" s="628"/>
      <c r="BR32" s="628"/>
      <c r="BS32" s="628"/>
    </row>
    <row r="33" spans="2:71">
      <c r="B33" s="610" t="s">
        <v>227</v>
      </c>
      <c r="C33" s="929"/>
      <c r="D33" s="930"/>
      <c r="E33" s="930"/>
      <c r="F33" s="930"/>
      <c r="G33" s="930"/>
      <c r="H33" s="930"/>
      <c r="I33" s="930"/>
      <c r="J33" s="930"/>
      <c r="K33" s="930"/>
      <c r="L33" s="931"/>
      <c r="M33" s="628"/>
      <c r="N33" s="628"/>
      <c r="O33" s="628"/>
      <c r="P33" s="628"/>
      <c r="Q33" s="628"/>
      <c r="R33" s="628"/>
      <c r="S33" s="628"/>
      <c r="T33" s="628"/>
      <c r="U33" s="628"/>
      <c r="V33" s="628"/>
      <c r="W33" s="628"/>
      <c r="X33" s="628"/>
      <c r="Y33" s="628"/>
      <c r="Z33" s="628"/>
      <c r="AA33" s="628"/>
      <c r="AB33" s="628"/>
      <c r="AC33" s="628"/>
      <c r="AD33" s="628"/>
      <c r="AE33" s="628"/>
      <c r="AF33" s="628"/>
      <c r="AG33" s="628"/>
      <c r="AH33" s="628"/>
      <c r="AI33" s="628"/>
      <c r="AJ33" s="628"/>
      <c r="AK33" s="628"/>
      <c r="AL33" s="628"/>
      <c r="AM33" s="628"/>
      <c r="AN33" s="628"/>
      <c r="AO33" s="628"/>
      <c r="AP33" s="628"/>
      <c r="AQ33" s="628"/>
      <c r="AR33" s="628"/>
      <c r="AS33" s="628"/>
      <c r="AT33" s="628"/>
      <c r="AU33" s="628"/>
      <c r="AV33" s="628"/>
      <c r="AW33" s="628"/>
      <c r="AX33" s="628"/>
      <c r="AY33" s="628"/>
      <c r="AZ33" s="628"/>
      <c r="BA33" s="628"/>
      <c r="BB33" s="628"/>
      <c r="BC33" s="628"/>
      <c r="BD33" s="628"/>
      <c r="BE33" s="628"/>
      <c r="BF33" s="628"/>
      <c r="BG33" s="628"/>
      <c r="BH33" s="628"/>
      <c r="BI33" s="628"/>
      <c r="BJ33" s="628"/>
      <c r="BK33" s="628"/>
      <c r="BL33" s="628"/>
      <c r="BM33" s="628"/>
      <c r="BN33" s="628"/>
      <c r="BO33" s="628"/>
      <c r="BP33" s="628"/>
      <c r="BQ33" s="628"/>
      <c r="BR33" s="628"/>
      <c r="BS33" s="628"/>
    </row>
    <row r="34" spans="2:71">
      <c r="B34" s="608" t="s">
        <v>232</v>
      </c>
      <c r="C34" s="929"/>
      <c r="D34" s="930"/>
      <c r="E34" s="930"/>
      <c r="F34" s="930"/>
      <c r="G34" s="930"/>
      <c r="H34" s="930"/>
      <c r="I34" s="930"/>
      <c r="J34" s="930"/>
      <c r="K34" s="930"/>
      <c r="L34" s="931"/>
      <c r="M34" s="628"/>
      <c r="N34" s="628"/>
      <c r="O34" s="628"/>
      <c r="P34" s="628"/>
      <c r="Q34" s="628"/>
      <c r="R34" s="628"/>
      <c r="S34" s="628"/>
      <c r="T34" s="628"/>
      <c r="U34" s="628"/>
      <c r="V34" s="628"/>
      <c r="W34" s="628"/>
      <c r="X34" s="628"/>
      <c r="Y34" s="628"/>
      <c r="Z34" s="628"/>
      <c r="AA34" s="628"/>
      <c r="AB34" s="628"/>
      <c r="AC34" s="628"/>
      <c r="AD34" s="628"/>
      <c r="AE34" s="628"/>
      <c r="AF34" s="628"/>
      <c r="AG34" s="628"/>
      <c r="AH34" s="628"/>
      <c r="AI34" s="628"/>
      <c r="AJ34" s="628"/>
      <c r="AK34" s="628"/>
      <c r="AL34" s="628"/>
      <c r="AM34" s="628"/>
      <c r="AN34" s="628"/>
      <c r="AO34" s="628"/>
      <c r="AP34" s="628"/>
      <c r="AQ34" s="628"/>
      <c r="AR34" s="628"/>
      <c r="AS34" s="628"/>
      <c r="AT34" s="628"/>
      <c r="AU34" s="628"/>
      <c r="AV34" s="628"/>
      <c r="AW34" s="628"/>
      <c r="AX34" s="628"/>
      <c r="AY34" s="628"/>
      <c r="AZ34" s="628"/>
      <c r="BA34" s="628"/>
      <c r="BB34" s="628"/>
      <c r="BC34" s="628"/>
      <c r="BD34" s="628"/>
      <c r="BE34" s="628"/>
      <c r="BF34" s="628"/>
      <c r="BG34" s="628"/>
      <c r="BH34" s="628"/>
      <c r="BI34" s="628"/>
      <c r="BJ34" s="628"/>
      <c r="BK34" s="628"/>
      <c r="BL34" s="628"/>
      <c r="BM34" s="628"/>
      <c r="BN34" s="628"/>
      <c r="BO34" s="628"/>
      <c r="BP34" s="628"/>
      <c r="BQ34" s="628"/>
      <c r="BR34" s="628"/>
      <c r="BS34" s="628"/>
    </row>
    <row r="35" spans="2:71">
      <c r="B35" s="609" t="s">
        <v>225</v>
      </c>
      <c r="C35" s="929"/>
      <c r="D35" s="930"/>
      <c r="E35" s="930"/>
      <c r="F35" s="930"/>
      <c r="G35" s="930"/>
      <c r="H35" s="930"/>
      <c r="I35" s="930"/>
      <c r="J35" s="930"/>
      <c r="K35" s="930"/>
      <c r="L35" s="931"/>
      <c r="M35" s="628"/>
      <c r="N35" s="628"/>
      <c r="O35" s="628"/>
      <c r="P35" s="628"/>
      <c r="Q35" s="628"/>
      <c r="R35" s="628"/>
      <c r="S35" s="628"/>
      <c r="T35" s="628"/>
      <c r="U35" s="628"/>
      <c r="V35" s="628"/>
      <c r="W35" s="628"/>
      <c r="X35" s="628"/>
      <c r="Y35" s="628"/>
      <c r="Z35" s="628"/>
      <c r="AA35" s="628"/>
      <c r="AB35" s="628"/>
      <c r="AC35" s="628"/>
      <c r="AD35" s="628"/>
      <c r="AE35" s="628"/>
      <c r="AF35" s="628"/>
      <c r="AG35" s="628"/>
      <c r="AH35" s="628"/>
      <c r="AI35" s="628"/>
      <c r="AJ35" s="628"/>
      <c r="AK35" s="628"/>
      <c r="AL35" s="628"/>
      <c r="AM35" s="628"/>
      <c r="AN35" s="628"/>
      <c r="AO35" s="628"/>
      <c r="AP35" s="628"/>
      <c r="AQ35" s="628"/>
      <c r="AR35" s="628"/>
      <c r="AS35" s="628"/>
      <c r="AT35" s="628"/>
      <c r="AU35" s="628"/>
      <c r="AV35" s="628"/>
      <c r="AW35" s="628"/>
      <c r="AX35" s="628"/>
      <c r="AY35" s="628"/>
      <c r="AZ35" s="628"/>
      <c r="BA35" s="628"/>
      <c r="BB35" s="628"/>
      <c r="BC35" s="628"/>
      <c r="BD35" s="628"/>
      <c r="BE35" s="628"/>
      <c r="BF35" s="628"/>
      <c r="BG35" s="628"/>
      <c r="BH35" s="628"/>
      <c r="BI35" s="628"/>
      <c r="BJ35" s="628"/>
      <c r="BK35" s="628"/>
      <c r="BL35" s="628"/>
      <c r="BM35" s="628"/>
      <c r="BN35" s="628"/>
      <c r="BO35" s="628"/>
      <c r="BP35" s="628"/>
      <c r="BQ35" s="628"/>
      <c r="BR35" s="628"/>
      <c r="BS35" s="628"/>
    </row>
    <row r="36" spans="2:71">
      <c r="B36" s="609" t="s">
        <v>226</v>
      </c>
      <c r="C36" s="929"/>
      <c r="D36" s="930"/>
      <c r="E36" s="930"/>
      <c r="F36" s="930"/>
      <c r="G36" s="930"/>
      <c r="H36" s="930"/>
      <c r="I36" s="930"/>
      <c r="J36" s="930"/>
      <c r="K36" s="930"/>
      <c r="L36" s="931"/>
      <c r="M36" s="628"/>
      <c r="N36" s="628"/>
      <c r="O36" s="628"/>
      <c r="P36" s="628"/>
      <c r="Q36" s="628"/>
      <c r="R36" s="628"/>
      <c r="S36" s="628"/>
      <c r="T36" s="628"/>
      <c r="U36" s="628"/>
      <c r="V36" s="628"/>
      <c r="W36" s="628"/>
      <c r="X36" s="628"/>
      <c r="Y36" s="628"/>
      <c r="Z36" s="628"/>
      <c r="AA36" s="628"/>
      <c r="AB36" s="628"/>
      <c r="AC36" s="628"/>
      <c r="AD36" s="628"/>
      <c r="AE36" s="628"/>
      <c r="AF36" s="628"/>
      <c r="AG36" s="628"/>
      <c r="AH36" s="628"/>
      <c r="AI36" s="628"/>
      <c r="AJ36" s="628"/>
      <c r="AK36" s="628"/>
      <c r="AL36" s="628"/>
      <c r="AM36" s="628"/>
      <c r="AN36" s="628"/>
      <c r="AO36" s="628"/>
      <c r="AP36" s="628"/>
      <c r="AQ36" s="628"/>
      <c r="AR36" s="628"/>
      <c r="AS36" s="628"/>
      <c r="AT36" s="628"/>
      <c r="AU36" s="628"/>
      <c r="AV36" s="628"/>
      <c r="AW36" s="628"/>
      <c r="AX36" s="628"/>
      <c r="AY36" s="628"/>
      <c r="AZ36" s="628"/>
      <c r="BA36" s="628"/>
      <c r="BB36" s="628"/>
      <c r="BC36" s="628"/>
      <c r="BD36" s="628"/>
      <c r="BE36" s="628"/>
      <c r="BF36" s="628"/>
      <c r="BG36" s="628"/>
      <c r="BH36" s="628"/>
      <c r="BI36" s="628"/>
      <c r="BJ36" s="628"/>
      <c r="BK36" s="628"/>
      <c r="BL36" s="628"/>
      <c r="BM36" s="628"/>
      <c r="BN36" s="628"/>
      <c r="BO36" s="628"/>
      <c r="BP36" s="628"/>
      <c r="BQ36" s="628"/>
      <c r="BR36" s="628"/>
      <c r="BS36" s="628"/>
    </row>
    <row r="37" spans="2:71">
      <c r="B37" s="610" t="s">
        <v>227</v>
      </c>
      <c r="C37" s="929"/>
      <c r="D37" s="930"/>
      <c r="E37" s="930"/>
      <c r="F37" s="930"/>
      <c r="G37" s="930"/>
      <c r="H37" s="930"/>
      <c r="I37" s="930"/>
      <c r="J37" s="930"/>
      <c r="K37" s="930"/>
      <c r="L37" s="931"/>
      <c r="M37" s="628"/>
      <c r="N37" s="628"/>
      <c r="O37" s="628"/>
      <c r="P37" s="628"/>
      <c r="Q37" s="628"/>
      <c r="R37" s="628"/>
      <c r="S37" s="628"/>
      <c r="T37" s="628"/>
      <c r="U37" s="628"/>
      <c r="V37" s="628"/>
      <c r="W37" s="628"/>
      <c r="X37" s="628"/>
      <c r="Y37" s="628"/>
      <c r="Z37" s="628"/>
      <c r="AA37" s="628"/>
      <c r="AB37" s="628"/>
      <c r="AC37" s="628"/>
      <c r="AD37" s="628"/>
      <c r="AE37" s="628"/>
      <c r="AF37" s="628"/>
      <c r="AG37" s="628"/>
      <c r="AH37" s="628"/>
      <c r="AI37" s="628"/>
      <c r="AJ37" s="628"/>
      <c r="AK37" s="628"/>
      <c r="AL37" s="628"/>
      <c r="AM37" s="628"/>
      <c r="AN37" s="628"/>
      <c r="AO37" s="628"/>
      <c r="AP37" s="628"/>
      <c r="AQ37" s="628"/>
      <c r="AR37" s="628"/>
      <c r="AS37" s="628"/>
      <c r="AT37" s="628"/>
      <c r="AU37" s="628"/>
      <c r="AV37" s="628"/>
      <c r="AW37" s="628"/>
      <c r="AX37" s="628"/>
      <c r="AY37" s="628"/>
      <c r="AZ37" s="628"/>
      <c r="BA37" s="628"/>
      <c r="BB37" s="628"/>
      <c r="BC37" s="628"/>
      <c r="BD37" s="628"/>
      <c r="BE37" s="628"/>
      <c r="BF37" s="628"/>
      <c r="BG37" s="628"/>
      <c r="BH37" s="628"/>
      <c r="BI37" s="628"/>
      <c r="BJ37" s="628"/>
      <c r="BK37" s="628"/>
      <c r="BL37" s="628"/>
      <c r="BM37" s="628"/>
      <c r="BN37" s="628"/>
      <c r="BO37" s="628"/>
      <c r="BP37" s="628"/>
      <c r="BQ37" s="628"/>
      <c r="BR37" s="628"/>
      <c r="BS37" s="628"/>
    </row>
    <row r="38" spans="2:71">
      <c r="B38" s="612" t="s">
        <v>233</v>
      </c>
      <c r="C38" s="929"/>
      <c r="D38" s="930"/>
      <c r="E38" s="930"/>
      <c r="F38" s="930"/>
      <c r="G38" s="930"/>
      <c r="H38" s="930"/>
      <c r="I38" s="930"/>
      <c r="J38" s="930"/>
      <c r="K38" s="930"/>
      <c r="L38" s="931"/>
      <c r="M38" s="628"/>
      <c r="N38" s="628"/>
      <c r="O38" s="628"/>
      <c r="P38" s="628"/>
      <c r="Q38" s="628"/>
      <c r="R38" s="628"/>
      <c r="S38" s="628"/>
      <c r="T38" s="628"/>
      <c r="U38" s="628"/>
      <c r="V38" s="628"/>
      <c r="W38" s="628"/>
      <c r="X38" s="628"/>
      <c r="Y38" s="628"/>
      <c r="Z38" s="628"/>
      <c r="AA38" s="628"/>
      <c r="AB38" s="628"/>
      <c r="AC38" s="628"/>
      <c r="AD38" s="628"/>
      <c r="AE38" s="628"/>
      <c r="AF38" s="628"/>
      <c r="AG38" s="628"/>
      <c r="AH38" s="628"/>
      <c r="AI38" s="628"/>
      <c r="AJ38" s="628"/>
      <c r="AK38" s="628"/>
      <c r="AL38" s="628"/>
      <c r="AM38" s="628"/>
      <c r="AN38" s="628"/>
      <c r="AO38" s="628"/>
      <c r="AP38" s="628"/>
      <c r="AQ38" s="628"/>
      <c r="AR38" s="628"/>
      <c r="AS38" s="628"/>
      <c r="AT38" s="628"/>
      <c r="AU38" s="628"/>
      <c r="AV38" s="628"/>
      <c r="AW38" s="628"/>
      <c r="AX38" s="628"/>
      <c r="AY38" s="628"/>
      <c r="AZ38" s="628"/>
      <c r="BA38" s="628"/>
      <c r="BB38" s="628"/>
      <c r="BC38" s="628"/>
      <c r="BD38" s="628"/>
      <c r="BE38" s="628"/>
      <c r="BF38" s="628"/>
      <c r="BG38" s="628"/>
      <c r="BH38" s="628"/>
      <c r="BI38" s="628"/>
      <c r="BJ38" s="628"/>
      <c r="BK38" s="628"/>
      <c r="BL38" s="628"/>
      <c r="BM38" s="628"/>
      <c r="BN38" s="628"/>
      <c r="BO38" s="628"/>
      <c r="BP38" s="628"/>
      <c r="BQ38" s="628"/>
      <c r="BR38" s="628"/>
      <c r="BS38" s="628"/>
    </row>
    <row r="39" spans="2:71">
      <c r="B39" s="610" t="s">
        <v>234</v>
      </c>
      <c r="C39" s="929"/>
      <c r="D39" s="930"/>
      <c r="E39" s="930"/>
      <c r="F39" s="930"/>
      <c r="G39" s="930"/>
      <c r="H39" s="930"/>
      <c r="I39" s="930"/>
      <c r="J39" s="930"/>
      <c r="K39" s="930"/>
      <c r="L39" s="931"/>
      <c r="M39" s="628"/>
      <c r="N39" s="628"/>
      <c r="O39" s="628"/>
      <c r="P39" s="628"/>
      <c r="Q39" s="628"/>
      <c r="R39" s="628"/>
      <c r="S39" s="628"/>
      <c r="T39" s="628"/>
      <c r="U39" s="628"/>
      <c r="V39" s="628"/>
      <c r="W39" s="628"/>
      <c r="X39" s="628"/>
      <c r="Y39" s="628"/>
      <c r="Z39" s="628"/>
      <c r="AA39" s="628"/>
      <c r="AB39" s="628"/>
      <c r="AC39" s="628"/>
      <c r="AD39" s="628"/>
      <c r="AE39" s="628"/>
      <c r="AF39" s="628"/>
      <c r="AG39" s="628"/>
      <c r="AH39" s="628"/>
      <c r="AI39" s="628"/>
      <c r="AJ39" s="628"/>
      <c r="AK39" s="628"/>
      <c r="AL39" s="628"/>
      <c r="AM39" s="628"/>
      <c r="AN39" s="628"/>
      <c r="AO39" s="628"/>
      <c r="AP39" s="628"/>
      <c r="AQ39" s="628"/>
      <c r="AR39" s="628"/>
      <c r="AS39" s="628"/>
      <c r="AT39" s="628"/>
      <c r="AU39" s="628"/>
      <c r="AV39" s="628"/>
      <c r="AW39" s="628"/>
      <c r="AX39" s="628"/>
      <c r="AY39" s="628"/>
      <c r="AZ39" s="628"/>
      <c r="BA39" s="628"/>
      <c r="BB39" s="628"/>
      <c r="BC39" s="628"/>
      <c r="BD39" s="628"/>
      <c r="BE39" s="628"/>
      <c r="BF39" s="628"/>
      <c r="BG39" s="628"/>
      <c r="BH39" s="628"/>
      <c r="BI39" s="628"/>
      <c r="BJ39" s="628"/>
      <c r="BK39" s="628"/>
      <c r="BL39" s="628"/>
      <c r="BM39" s="628"/>
      <c r="BN39" s="628"/>
      <c r="BO39" s="628"/>
      <c r="BP39" s="628"/>
      <c r="BQ39" s="628"/>
      <c r="BR39" s="628"/>
      <c r="BS39" s="628"/>
    </row>
    <row r="40" spans="2:71">
      <c r="B40" s="610" t="s">
        <v>235</v>
      </c>
      <c r="C40" s="929"/>
      <c r="D40" s="930"/>
      <c r="E40" s="930"/>
      <c r="F40" s="930"/>
      <c r="G40" s="930"/>
      <c r="H40" s="930"/>
      <c r="I40" s="930"/>
      <c r="J40" s="930"/>
      <c r="K40" s="930"/>
      <c r="L40" s="931"/>
      <c r="M40" s="628"/>
      <c r="N40" s="628"/>
      <c r="O40" s="628"/>
      <c r="P40" s="628"/>
      <c r="Q40" s="628"/>
      <c r="R40" s="628"/>
      <c r="S40" s="628"/>
      <c r="T40" s="628"/>
      <c r="U40" s="628"/>
      <c r="V40" s="628"/>
      <c r="W40" s="628"/>
      <c r="X40" s="628"/>
      <c r="Y40" s="628"/>
      <c r="Z40" s="628"/>
      <c r="AA40" s="628"/>
      <c r="AB40" s="628"/>
      <c r="AC40" s="628"/>
      <c r="AD40" s="628"/>
      <c r="AE40" s="628"/>
      <c r="AF40" s="628"/>
      <c r="AG40" s="628"/>
      <c r="AH40" s="628"/>
      <c r="AI40" s="628"/>
      <c r="AJ40" s="628"/>
      <c r="AK40" s="628"/>
      <c r="AL40" s="628"/>
      <c r="AM40" s="628"/>
      <c r="AN40" s="628"/>
      <c r="AO40" s="628"/>
      <c r="AP40" s="628"/>
      <c r="AQ40" s="628"/>
      <c r="AR40" s="628"/>
      <c r="AS40" s="628"/>
      <c r="AT40" s="628"/>
      <c r="AU40" s="628"/>
      <c r="AV40" s="628"/>
      <c r="AW40" s="628"/>
      <c r="AX40" s="628"/>
      <c r="AY40" s="628"/>
      <c r="AZ40" s="628"/>
      <c r="BA40" s="628"/>
      <c r="BB40" s="628"/>
      <c r="BC40" s="628"/>
      <c r="BD40" s="628"/>
      <c r="BE40" s="628"/>
      <c r="BF40" s="628"/>
      <c r="BG40" s="628"/>
      <c r="BH40" s="628"/>
      <c r="BI40" s="628"/>
      <c r="BJ40" s="628"/>
      <c r="BK40" s="628"/>
      <c r="BL40" s="628"/>
      <c r="BM40" s="628"/>
      <c r="BN40" s="628"/>
      <c r="BO40" s="628"/>
      <c r="BP40" s="628"/>
      <c r="BQ40" s="628"/>
      <c r="BR40" s="628"/>
      <c r="BS40" s="628"/>
    </row>
    <row r="41" spans="2:71">
      <c r="B41" s="610" t="s">
        <v>236</v>
      </c>
      <c r="C41" s="648"/>
      <c r="D41" s="649"/>
      <c r="E41" s="649"/>
      <c r="F41" s="649"/>
      <c r="G41" s="641"/>
      <c r="H41" s="649"/>
      <c r="I41" s="644"/>
      <c r="J41" s="647"/>
      <c r="K41" s="645"/>
      <c r="L41" s="585"/>
      <c r="M41" s="628"/>
      <c r="N41" s="628"/>
      <c r="O41" s="628"/>
      <c r="P41" s="628"/>
      <c r="Q41" s="628"/>
      <c r="R41" s="628"/>
      <c r="S41" s="628"/>
      <c r="T41" s="628"/>
      <c r="U41" s="628"/>
      <c r="V41" s="628"/>
      <c r="W41" s="628"/>
      <c r="X41" s="628"/>
      <c r="Y41" s="628"/>
      <c r="Z41" s="628"/>
      <c r="AA41" s="628"/>
      <c r="AB41" s="628"/>
      <c r="AC41" s="628"/>
      <c r="AD41" s="628"/>
      <c r="AE41" s="628"/>
      <c r="AF41" s="628"/>
      <c r="AG41" s="628"/>
      <c r="AH41" s="628"/>
      <c r="AI41" s="628"/>
      <c r="AJ41" s="628"/>
      <c r="AK41" s="628"/>
      <c r="AL41" s="628"/>
      <c r="AM41" s="628"/>
      <c r="AN41" s="628"/>
      <c r="AO41" s="628"/>
      <c r="AP41" s="628"/>
      <c r="AQ41" s="628"/>
      <c r="AR41" s="628"/>
      <c r="AS41" s="628"/>
      <c r="AT41" s="628"/>
      <c r="AU41" s="628"/>
      <c r="AV41" s="628"/>
      <c r="AW41" s="628"/>
      <c r="AX41" s="628"/>
      <c r="AY41" s="628"/>
      <c r="AZ41" s="628"/>
      <c r="BA41" s="628"/>
      <c r="BB41" s="628"/>
      <c r="BC41" s="628"/>
      <c r="BD41" s="628"/>
      <c r="BE41" s="628"/>
      <c r="BF41" s="628"/>
      <c r="BG41" s="628"/>
      <c r="BH41" s="628"/>
      <c r="BI41" s="628"/>
      <c r="BJ41" s="628"/>
      <c r="BK41" s="628"/>
      <c r="BL41" s="628"/>
      <c r="BM41" s="628"/>
      <c r="BN41" s="628"/>
      <c r="BO41" s="628"/>
      <c r="BP41" s="628"/>
      <c r="BQ41" s="628"/>
      <c r="BR41" s="628"/>
      <c r="BS41" s="628"/>
    </row>
    <row r="42" spans="2:71">
      <c r="B42" s="605" t="s">
        <v>237</v>
      </c>
      <c r="C42" s="648"/>
      <c r="D42" s="651"/>
      <c r="E42" s="651"/>
      <c r="F42" s="651"/>
      <c r="G42" s="641"/>
      <c r="H42" s="646"/>
      <c r="I42" s="644"/>
      <c r="J42" s="647"/>
      <c r="K42" s="645"/>
      <c r="L42" s="585"/>
      <c r="M42" s="628"/>
      <c r="N42" s="628"/>
      <c r="O42" s="628"/>
      <c r="P42" s="628"/>
      <c r="Q42" s="628"/>
      <c r="R42" s="628"/>
      <c r="S42" s="628"/>
      <c r="T42" s="628"/>
      <c r="U42" s="628"/>
      <c r="V42" s="628"/>
      <c r="W42" s="628"/>
      <c r="X42" s="628"/>
      <c r="Y42" s="628"/>
      <c r="Z42" s="628"/>
      <c r="AA42" s="628"/>
      <c r="AB42" s="628"/>
      <c r="AC42" s="628"/>
      <c r="AD42" s="628"/>
      <c r="AE42" s="628"/>
      <c r="AF42" s="628"/>
      <c r="AG42" s="628"/>
      <c r="AH42" s="628"/>
      <c r="AI42" s="628"/>
      <c r="AJ42" s="628"/>
      <c r="AK42" s="628"/>
      <c r="AL42" s="628"/>
      <c r="AM42" s="628"/>
      <c r="AN42" s="628"/>
      <c r="AO42" s="628"/>
      <c r="AP42" s="628"/>
      <c r="AQ42" s="628"/>
      <c r="AR42" s="628"/>
      <c r="AS42" s="628"/>
      <c r="AT42" s="628"/>
      <c r="AU42" s="628"/>
      <c r="AV42" s="628"/>
      <c r="AW42" s="628"/>
      <c r="AX42" s="628"/>
      <c r="AY42" s="628"/>
      <c r="AZ42" s="628"/>
      <c r="BA42" s="628"/>
      <c r="BB42" s="628"/>
      <c r="BC42" s="628"/>
      <c r="BD42" s="628"/>
      <c r="BE42" s="628"/>
      <c r="BF42" s="628"/>
      <c r="BG42" s="628"/>
      <c r="BH42" s="628"/>
      <c r="BI42" s="628"/>
      <c r="BJ42" s="628"/>
      <c r="BK42" s="628"/>
      <c r="BL42" s="628"/>
      <c r="BM42" s="628"/>
      <c r="BN42" s="628"/>
      <c r="BO42" s="628"/>
      <c r="BP42" s="628"/>
      <c r="BQ42" s="628"/>
      <c r="BR42" s="628"/>
      <c r="BS42" s="628"/>
    </row>
    <row r="43" spans="2:71">
      <c r="B43" s="605" t="s">
        <v>238</v>
      </c>
      <c r="C43" s="648"/>
      <c r="D43" s="651"/>
      <c r="E43" s="651"/>
      <c r="F43" s="651"/>
      <c r="G43" s="641"/>
      <c r="H43" s="646"/>
      <c r="I43" s="644"/>
      <c r="J43" s="647"/>
      <c r="K43" s="645"/>
      <c r="L43" s="585"/>
      <c r="M43" s="628"/>
      <c r="N43" s="628"/>
      <c r="O43" s="628"/>
      <c r="P43" s="628"/>
      <c r="Q43" s="628"/>
      <c r="R43" s="628"/>
      <c r="S43" s="628"/>
      <c r="T43" s="628"/>
      <c r="U43" s="628"/>
      <c r="V43" s="628"/>
      <c r="W43" s="628"/>
      <c r="X43" s="628"/>
      <c r="Y43" s="628"/>
      <c r="Z43" s="628"/>
      <c r="AA43" s="628"/>
      <c r="AB43" s="628"/>
      <c r="AC43" s="628"/>
      <c r="AD43" s="628"/>
      <c r="AE43" s="628"/>
      <c r="AF43" s="628"/>
      <c r="AG43" s="628"/>
      <c r="AH43" s="628"/>
      <c r="AI43" s="628"/>
      <c r="AJ43" s="628"/>
      <c r="AK43" s="628"/>
      <c r="AL43" s="628"/>
      <c r="AM43" s="628"/>
      <c r="AN43" s="628"/>
      <c r="AO43" s="628"/>
      <c r="AP43" s="628"/>
      <c r="AQ43" s="628"/>
      <c r="AR43" s="628"/>
      <c r="AS43" s="628"/>
      <c r="AT43" s="628"/>
      <c r="AU43" s="628"/>
      <c r="AV43" s="628"/>
      <c r="AW43" s="628"/>
      <c r="AX43" s="628"/>
      <c r="AY43" s="628"/>
      <c r="AZ43" s="628"/>
      <c r="BA43" s="628"/>
      <c r="BB43" s="628"/>
      <c r="BC43" s="628"/>
      <c r="BD43" s="628"/>
      <c r="BE43" s="628"/>
      <c r="BF43" s="628"/>
      <c r="BG43" s="628"/>
      <c r="BH43" s="628"/>
      <c r="BI43" s="628"/>
      <c r="BJ43" s="628"/>
      <c r="BK43" s="628"/>
      <c r="BL43" s="628"/>
      <c r="BM43" s="628"/>
      <c r="BN43" s="628"/>
      <c r="BO43" s="628"/>
      <c r="BP43" s="628"/>
      <c r="BQ43" s="628"/>
      <c r="BR43" s="628"/>
      <c r="BS43" s="628"/>
    </row>
    <row r="44" spans="2:71">
      <c r="B44" s="605" t="s">
        <v>239</v>
      </c>
      <c r="C44" s="648"/>
      <c r="D44" s="651"/>
      <c r="E44" s="651"/>
      <c r="F44" s="651"/>
      <c r="G44" s="641"/>
      <c r="H44" s="646"/>
      <c r="I44" s="644"/>
      <c r="J44" s="647"/>
      <c r="K44" s="645"/>
      <c r="L44" s="585"/>
      <c r="M44" s="628"/>
      <c r="N44" s="628"/>
      <c r="O44" s="628"/>
      <c r="P44" s="628"/>
      <c r="Q44" s="628"/>
      <c r="R44" s="628"/>
      <c r="S44" s="628"/>
      <c r="T44" s="628"/>
      <c r="U44" s="628"/>
      <c r="V44" s="628"/>
      <c r="W44" s="628"/>
      <c r="X44" s="628"/>
      <c r="Y44" s="628"/>
      <c r="Z44" s="628"/>
      <c r="AA44" s="628"/>
      <c r="AB44" s="628"/>
      <c r="AC44" s="628"/>
      <c r="AD44" s="628"/>
      <c r="AE44" s="628"/>
      <c r="AF44" s="628"/>
      <c r="AG44" s="628"/>
      <c r="AH44" s="628"/>
      <c r="AI44" s="628"/>
      <c r="AJ44" s="628"/>
      <c r="AK44" s="628"/>
      <c r="AL44" s="628"/>
      <c r="AM44" s="628"/>
      <c r="AN44" s="628"/>
      <c r="AO44" s="628"/>
      <c r="AP44" s="628"/>
      <c r="AQ44" s="628"/>
      <c r="AR44" s="628"/>
      <c r="AS44" s="628"/>
      <c r="AT44" s="628"/>
      <c r="AU44" s="628"/>
      <c r="AV44" s="628"/>
      <c r="AW44" s="628"/>
      <c r="AX44" s="628"/>
      <c r="AY44" s="628"/>
      <c r="AZ44" s="628"/>
      <c r="BA44" s="628"/>
      <c r="BB44" s="628"/>
      <c r="BC44" s="628"/>
      <c r="BD44" s="628"/>
      <c r="BE44" s="628"/>
      <c r="BF44" s="628"/>
      <c r="BG44" s="628"/>
      <c r="BH44" s="628"/>
      <c r="BI44" s="628"/>
      <c r="BJ44" s="628"/>
      <c r="BK44" s="628"/>
      <c r="BL44" s="628"/>
      <c r="BM44" s="628"/>
      <c r="BN44" s="628"/>
      <c r="BO44" s="628"/>
      <c r="BP44" s="628"/>
      <c r="BQ44" s="628"/>
      <c r="BR44" s="628"/>
      <c r="BS44" s="628"/>
    </row>
    <row r="45" spans="2:71">
      <c r="B45" s="605" t="s">
        <v>240</v>
      </c>
      <c r="C45" s="648"/>
      <c r="D45" s="651"/>
      <c r="E45" s="651"/>
      <c r="F45" s="651"/>
      <c r="G45" s="641"/>
      <c r="H45" s="646"/>
      <c r="I45" s="644"/>
      <c r="J45" s="647"/>
      <c r="K45" s="645"/>
      <c r="L45" s="585"/>
      <c r="M45" s="628"/>
      <c r="N45" s="628"/>
      <c r="O45" s="628"/>
      <c r="P45" s="628"/>
      <c r="Q45" s="628"/>
      <c r="R45" s="628"/>
      <c r="S45" s="628"/>
      <c r="T45" s="628"/>
      <c r="U45" s="628"/>
      <c r="V45" s="628"/>
      <c r="W45" s="628"/>
      <c r="X45" s="628"/>
      <c r="Y45" s="628"/>
      <c r="Z45" s="628"/>
      <c r="AA45" s="628"/>
      <c r="AB45" s="628"/>
      <c r="AC45" s="628"/>
      <c r="AD45" s="628"/>
      <c r="AE45" s="628"/>
      <c r="AF45" s="628"/>
      <c r="AG45" s="628"/>
      <c r="AH45" s="628"/>
      <c r="AI45" s="628"/>
      <c r="AJ45" s="628"/>
      <c r="AK45" s="628"/>
      <c r="AL45" s="628"/>
      <c r="AM45" s="628"/>
      <c r="AN45" s="628"/>
      <c r="AO45" s="628"/>
      <c r="AP45" s="628"/>
      <c r="AQ45" s="628"/>
      <c r="AR45" s="628"/>
      <c r="AS45" s="628"/>
      <c r="AT45" s="628"/>
      <c r="AU45" s="628"/>
      <c r="AV45" s="628"/>
      <c r="AW45" s="628"/>
      <c r="AX45" s="628"/>
      <c r="AY45" s="628"/>
      <c r="AZ45" s="628"/>
      <c r="BA45" s="628"/>
      <c r="BB45" s="628"/>
      <c r="BC45" s="628"/>
      <c r="BD45" s="628"/>
      <c r="BE45" s="628"/>
      <c r="BF45" s="628"/>
      <c r="BG45" s="628"/>
      <c r="BH45" s="628"/>
      <c r="BI45" s="628"/>
      <c r="BJ45" s="628"/>
      <c r="BK45" s="628"/>
      <c r="BL45" s="628"/>
      <c r="BM45" s="628"/>
      <c r="BN45" s="628"/>
      <c r="BO45" s="628"/>
      <c r="BP45" s="628"/>
      <c r="BQ45" s="628"/>
      <c r="BR45" s="628"/>
      <c r="BS45" s="628"/>
    </row>
    <row r="46" spans="2:71">
      <c r="B46" s="605" t="s">
        <v>241</v>
      </c>
      <c r="C46" s="648"/>
      <c r="D46" s="651"/>
      <c r="E46" s="651"/>
      <c r="F46" s="651"/>
      <c r="G46" s="641"/>
      <c r="H46" s="646"/>
      <c r="I46" s="644"/>
      <c r="J46" s="647"/>
      <c r="K46" s="645"/>
      <c r="L46" s="585"/>
      <c r="M46" s="628"/>
      <c r="N46" s="628"/>
      <c r="O46" s="628"/>
      <c r="P46" s="628"/>
      <c r="Q46" s="628"/>
      <c r="R46" s="628"/>
      <c r="S46" s="628"/>
      <c r="T46" s="628"/>
      <c r="U46" s="628"/>
      <c r="V46" s="628"/>
      <c r="W46" s="628"/>
      <c r="X46" s="628"/>
      <c r="Y46" s="628"/>
      <c r="Z46" s="628"/>
      <c r="AA46" s="628"/>
      <c r="AB46" s="628"/>
      <c r="AC46" s="628"/>
      <c r="AD46" s="628"/>
      <c r="AE46" s="628"/>
      <c r="AF46" s="628"/>
      <c r="AG46" s="628"/>
      <c r="AH46" s="628"/>
      <c r="AI46" s="628"/>
      <c r="AJ46" s="628"/>
      <c r="AK46" s="628"/>
      <c r="AL46" s="628"/>
      <c r="AM46" s="628"/>
      <c r="AN46" s="628"/>
      <c r="AO46" s="628"/>
      <c r="AP46" s="628"/>
      <c r="AQ46" s="628"/>
      <c r="AR46" s="628"/>
      <c r="AS46" s="628"/>
      <c r="AT46" s="628"/>
      <c r="AU46" s="628"/>
      <c r="AV46" s="628"/>
      <c r="AW46" s="628"/>
      <c r="AX46" s="628"/>
      <c r="AY46" s="628"/>
      <c r="AZ46" s="628"/>
      <c r="BA46" s="628"/>
      <c r="BB46" s="628"/>
      <c r="BC46" s="628"/>
      <c r="BD46" s="628"/>
      <c r="BE46" s="628"/>
      <c r="BF46" s="628"/>
      <c r="BG46" s="628"/>
      <c r="BH46" s="628"/>
      <c r="BI46" s="628"/>
      <c r="BJ46" s="628"/>
      <c r="BK46" s="628"/>
      <c r="BL46" s="628"/>
      <c r="BM46" s="628"/>
      <c r="BN46" s="628"/>
      <c r="BO46" s="628"/>
      <c r="BP46" s="628"/>
      <c r="BQ46" s="628"/>
      <c r="BR46" s="628"/>
      <c r="BS46" s="628"/>
    </row>
    <row r="47" spans="2:71">
      <c r="B47" s="613" t="s">
        <v>242</v>
      </c>
      <c r="C47" s="648"/>
      <c r="D47" s="652"/>
      <c r="E47" s="652"/>
      <c r="F47" s="652"/>
      <c r="G47" s="641"/>
      <c r="H47" s="652"/>
      <c r="I47" s="644"/>
      <c r="J47" s="647"/>
      <c r="K47" s="645"/>
      <c r="L47" s="585"/>
      <c r="M47" s="628"/>
      <c r="N47" s="628"/>
      <c r="O47" s="628"/>
      <c r="P47" s="628"/>
      <c r="Q47" s="628"/>
      <c r="R47" s="628"/>
      <c r="S47" s="628"/>
      <c r="T47" s="628"/>
      <c r="U47" s="628"/>
      <c r="V47" s="628"/>
      <c r="W47" s="628"/>
      <c r="X47" s="628"/>
      <c r="Y47" s="628"/>
      <c r="Z47" s="628"/>
      <c r="AA47" s="628"/>
      <c r="AB47" s="628"/>
      <c r="AC47" s="628"/>
      <c r="AD47" s="628"/>
      <c r="AE47" s="628"/>
      <c r="AF47" s="628"/>
      <c r="AG47" s="628"/>
      <c r="AH47" s="628"/>
      <c r="AI47" s="628"/>
      <c r="AJ47" s="628"/>
      <c r="AK47" s="628"/>
      <c r="AL47" s="628"/>
      <c r="AM47" s="628"/>
      <c r="AN47" s="628"/>
      <c r="AO47" s="628"/>
      <c r="AP47" s="628"/>
      <c r="AQ47" s="628"/>
      <c r="AR47" s="628"/>
      <c r="AS47" s="628"/>
      <c r="AT47" s="628"/>
      <c r="AU47" s="628"/>
      <c r="AV47" s="628"/>
      <c r="AW47" s="628"/>
      <c r="AX47" s="628"/>
      <c r="AY47" s="628"/>
      <c r="AZ47" s="628"/>
      <c r="BA47" s="628"/>
      <c r="BB47" s="628"/>
      <c r="BC47" s="628"/>
      <c r="BD47" s="628"/>
      <c r="BE47" s="628"/>
      <c r="BF47" s="628"/>
      <c r="BG47" s="628"/>
      <c r="BH47" s="628"/>
      <c r="BI47" s="628"/>
      <c r="BJ47" s="628"/>
      <c r="BK47" s="628"/>
      <c r="BL47" s="628"/>
      <c r="BM47" s="628"/>
      <c r="BN47" s="628"/>
      <c r="BO47" s="628"/>
      <c r="BP47" s="628"/>
      <c r="BQ47" s="628"/>
      <c r="BR47" s="628"/>
      <c r="BS47" s="628"/>
    </row>
    <row r="48" spans="2:71">
      <c r="B48" s="600" t="s">
        <v>243</v>
      </c>
      <c r="C48" s="648"/>
      <c r="D48" s="643"/>
      <c r="E48" s="643"/>
      <c r="F48" s="643"/>
      <c r="G48" s="641"/>
      <c r="H48" s="643"/>
      <c r="I48" s="644"/>
      <c r="J48" s="642"/>
      <c r="K48" s="645"/>
      <c r="L48" s="585"/>
      <c r="M48" s="628"/>
      <c r="N48" s="628"/>
      <c r="O48" s="628"/>
      <c r="P48" s="628"/>
      <c r="Q48" s="628"/>
      <c r="R48" s="628"/>
      <c r="S48" s="628"/>
      <c r="T48" s="628"/>
      <c r="U48" s="628"/>
      <c r="V48" s="628"/>
      <c r="W48" s="628"/>
      <c r="X48" s="628"/>
      <c r="Y48" s="628"/>
      <c r="Z48" s="628"/>
      <c r="AA48" s="628"/>
      <c r="AB48" s="628"/>
      <c r="AC48" s="628"/>
      <c r="AD48" s="628"/>
      <c r="AE48" s="628"/>
      <c r="AF48" s="628"/>
      <c r="AG48" s="628"/>
      <c r="AH48" s="628"/>
      <c r="AI48" s="628"/>
      <c r="AJ48" s="628"/>
      <c r="AK48" s="628"/>
      <c r="AL48" s="628"/>
      <c r="AM48" s="628"/>
      <c r="AN48" s="628"/>
      <c r="AO48" s="628"/>
      <c r="AP48" s="628"/>
      <c r="AQ48" s="628"/>
      <c r="AR48" s="628"/>
      <c r="AS48" s="628"/>
      <c r="AT48" s="628"/>
      <c r="AU48" s="628"/>
      <c r="AV48" s="628"/>
      <c r="AW48" s="628"/>
      <c r="AX48" s="628"/>
      <c r="AY48" s="628"/>
      <c r="AZ48" s="628"/>
      <c r="BA48" s="628"/>
      <c r="BB48" s="628"/>
      <c r="BC48" s="628"/>
      <c r="BD48" s="628"/>
      <c r="BE48" s="628"/>
      <c r="BF48" s="628"/>
      <c r="BG48" s="628"/>
      <c r="BH48" s="628"/>
      <c r="BI48" s="628"/>
      <c r="BJ48" s="628"/>
      <c r="BK48" s="628"/>
      <c r="BL48" s="628"/>
      <c r="BM48" s="628"/>
      <c r="BN48" s="628"/>
      <c r="BO48" s="628"/>
      <c r="BP48" s="628"/>
      <c r="BQ48" s="628"/>
      <c r="BR48" s="628"/>
      <c r="BS48" s="628"/>
    </row>
    <row r="49" spans="2:71">
      <c r="B49" s="605" t="s">
        <v>244</v>
      </c>
      <c r="C49" s="648"/>
      <c r="D49" s="651"/>
      <c r="E49" s="651"/>
      <c r="F49" s="651"/>
      <c r="G49" s="641"/>
      <c r="H49" s="646"/>
      <c r="I49" s="644"/>
      <c r="J49" s="647"/>
      <c r="K49" s="645"/>
      <c r="L49" s="585"/>
      <c r="M49" s="628"/>
      <c r="N49" s="628"/>
      <c r="O49" s="628"/>
      <c r="P49" s="628"/>
      <c r="Q49" s="628"/>
      <c r="R49" s="628"/>
      <c r="S49" s="628"/>
      <c r="T49" s="628"/>
      <c r="U49" s="628"/>
      <c r="V49" s="628"/>
      <c r="W49" s="628"/>
      <c r="X49" s="628"/>
      <c r="Y49" s="628"/>
      <c r="Z49" s="628"/>
      <c r="AA49" s="628"/>
      <c r="AB49" s="628"/>
      <c r="AC49" s="628"/>
      <c r="AD49" s="628"/>
      <c r="AE49" s="628"/>
      <c r="AF49" s="628"/>
      <c r="AG49" s="628"/>
      <c r="AH49" s="628"/>
      <c r="AI49" s="628"/>
      <c r="AJ49" s="628"/>
      <c r="AK49" s="628"/>
      <c r="AL49" s="628"/>
      <c r="AM49" s="628"/>
      <c r="AN49" s="628"/>
      <c r="AO49" s="628"/>
      <c r="AP49" s="628"/>
      <c r="AQ49" s="628"/>
      <c r="AR49" s="628"/>
      <c r="AS49" s="628"/>
      <c r="AT49" s="628"/>
      <c r="AU49" s="628"/>
      <c r="AV49" s="628"/>
      <c r="AW49" s="628"/>
      <c r="AX49" s="628"/>
      <c r="AY49" s="628"/>
      <c r="AZ49" s="628"/>
      <c r="BA49" s="628"/>
      <c r="BB49" s="628"/>
      <c r="BC49" s="628"/>
      <c r="BD49" s="628"/>
      <c r="BE49" s="628"/>
      <c r="BF49" s="628"/>
      <c r="BG49" s="628"/>
      <c r="BH49" s="628"/>
      <c r="BI49" s="628"/>
      <c r="BJ49" s="628"/>
      <c r="BK49" s="628"/>
      <c r="BL49" s="628"/>
      <c r="BM49" s="628"/>
      <c r="BN49" s="628"/>
      <c r="BO49" s="628"/>
      <c r="BP49" s="628"/>
      <c r="BQ49" s="628"/>
      <c r="BR49" s="628"/>
      <c r="BS49" s="628"/>
    </row>
    <row r="50" spans="2:71">
      <c r="B50" s="605" t="s">
        <v>237</v>
      </c>
      <c r="C50" s="648"/>
      <c r="D50" s="651"/>
      <c r="E50" s="651"/>
      <c r="F50" s="651"/>
      <c r="G50" s="641"/>
      <c r="H50" s="646"/>
      <c r="I50" s="644"/>
      <c r="J50" s="647"/>
      <c r="K50" s="645"/>
      <c r="L50" s="585"/>
      <c r="M50" s="628"/>
      <c r="N50" s="628"/>
      <c r="O50" s="628"/>
      <c r="P50" s="628"/>
      <c r="Q50" s="628"/>
      <c r="R50" s="628"/>
      <c r="S50" s="628"/>
      <c r="T50" s="628"/>
      <c r="U50" s="628"/>
      <c r="V50" s="628"/>
      <c r="W50" s="628"/>
      <c r="X50" s="628"/>
      <c r="Y50" s="628"/>
      <c r="Z50" s="628"/>
      <c r="AA50" s="628"/>
      <c r="AB50" s="628"/>
      <c r="AC50" s="628"/>
      <c r="AD50" s="628"/>
      <c r="AE50" s="628"/>
      <c r="AF50" s="628"/>
      <c r="AG50" s="628"/>
      <c r="AH50" s="628"/>
      <c r="AI50" s="628"/>
      <c r="AJ50" s="628"/>
      <c r="AK50" s="628"/>
      <c r="AL50" s="628"/>
      <c r="AM50" s="628"/>
      <c r="AN50" s="628"/>
      <c r="AO50" s="628"/>
      <c r="AP50" s="628"/>
      <c r="AQ50" s="628"/>
      <c r="AR50" s="628"/>
      <c r="AS50" s="628"/>
      <c r="AT50" s="628"/>
      <c r="AU50" s="628"/>
      <c r="AV50" s="628"/>
      <c r="AW50" s="628"/>
      <c r="AX50" s="628"/>
      <c r="AY50" s="628"/>
      <c r="AZ50" s="628"/>
      <c r="BA50" s="628"/>
      <c r="BB50" s="628"/>
      <c r="BC50" s="628"/>
      <c r="BD50" s="628"/>
      <c r="BE50" s="628"/>
      <c r="BF50" s="628"/>
      <c r="BG50" s="628"/>
      <c r="BH50" s="628"/>
      <c r="BI50" s="628"/>
      <c r="BJ50" s="628"/>
      <c r="BK50" s="628"/>
      <c r="BL50" s="628"/>
      <c r="BM50" s="628"/>
      <c r="BN50" s="628"/>
      <c r="BO50" s="628"/>
      <c r="BP50" s="628"/>
      <c r="BQ50" s="628"/>
      <c r="BR50" s="628"/>
      <c r="BS50" s="628"/>
    </row>
    <row r="51" spans="2:71">
      <c r="B51" s="613" t="s">
        <v>245</v>
      </c>
      <c r="C51" s="648"/>
      <c r="D51" s="652"/>
      <c r="E51" s="652"/>
      <c r="F51" s="652"/>
      <c r="G51" s="641"/>
      <c r="H51" s="652"/>
      <c r="I51" s="644"/>
      <c r="J51" s="647"/>
      <c r="K51" s="645"/>
      <c r="L51" s="585"/>
      <c r="M51" s="628"/>
      <c r="N51" s="628"/>
      <c r="O51" s="628"/>
      <c r="P51" s="628"/>
      <c r="Q51" s="628"/>
      <c r="R51" s="628"/>
      <c r="S51" s="628"/>
      <c r="T51" s="628"/>
      <c r="U51" s="628"/>
      <c r="V51" s="628"/>
      <c r="W51" s="628"/>
      <c r="X51" s="628"/>
      <c r="Y51" s="628"/>
      <c r="Z51" s="628"/>
      <c r="AA51" s="628"/>
      <c r="AB51" s="628"/>
      <c r="AC51" s="628"/>
      <c r="AD51" s="628"/>
      <c r="AE51" s="628"/>
      <c r="AF51" s="628"/>
      <c r="AG51" s="628"/>
      <c r="AH51" s="628"/>
      <c r="AI51" s="628"/>
      <c r="AJ51" s="628"/>
      <c r="AK51" s="628"/>
      <c r="AL51" s="628"/>
      <c r="AM51" s="628"/>
      <c r="AN51" s="628"/>
      <c r="AO51" s="628"/>
      <c r="AP51" s="628"/>
      <c r="AQ51" s="628"/>
      <c r="AR51" s="628"/>
      <c r="AS51" s="628"/>
      <c r="AT51" s="628"/>
      <c r="AU51" s="628"/>
      <c r="AV51" s="628"/>
      <c r="AW51" s="628"/>
      <c r="AX51" s="628"/>
      <c r="AY51" s="628"/>
      <c r="AZ51" s="628"/>
      <c r="BA51" s="628"/>
      <c r="BB51" s="628"/>
      <c r="BC51" s="628"/>
      <c r="BD51" s="628"/>
      <c r="BE51" s="628"/>
      <c r="BF51" s="628"/>
      <c r="BG51" s="628"/>
      <c r="BH51" s="628"/>
      <c r="BI51" s="628"/>
      <c r="BJ51" s="628"/>
      <c r="BK51" s="628"/>
      <c r="BL51" s="628"/>
      <c r="BM51" s="628"/>
      <c r="BN51" s="628"/>
      <c r="BO51" s="628"/>
      <c r="BP51" s="628"/>
      <c r="BQ51" s="628"/>
      <c r="BR51" s="628"/>
      <c r="BS51" s="628"/>
    </row>
    <row r="52" spans="2:71">
      <c r="B52" s="614" t="s">
        <v>246</v>
      </c>
      <c r="C52" s="648"/>
      <c r="D52" s="643"/>
      <c r="E52" s="643"/>
      <c r="F52" s="643"/>
      <c r="G52" s="641"/>
      <c r="H52" s="643"/>
      <c r="I52" s="644"/>
      <c r="J52" s="642"/>
      <c r="K52" s="645"/>
      <c r="L52" s="585"/>
      <c r="M52" s="628"/>
      <c r="N52" s="628"/>
      <c r="O52" s="628"/>
      <c r="P52" s="628"/>
      <c r="Q52" s="628"/>
      <c r="R52" s="628"/>
      <c r="S52" s="628"/>
      <c r="T52" s="628"/>
      <c r="U52" s="628"/>
      <c r="V52" s="628"/>
      <c r="W52" s="628"/>
      <c r="X52" s="628"/>
      <c r="Y52" s="628"/>
      <c r="Z52" s="628"/>
      <c r="AA52" s="628"/>
      <c r="AB52" s="628"/>
      <c r="AC52" s="628"/>
      <c r="AD52" s="628"/>
      <c r="AE52" s="628"/>
      <c r="AF52" s="628"/>
      <c r="AG52" s="628"/>
      <c r="AH52" s="628"/>
      <c r="AI52" s="628"/>
      <c r="AJ52" s="628"/>
      <c r="AK52" s="628"/>
      <c r="AL52" s="628"/>
      <c r="AM52" s="628"/>
      <c r="AN52" s="628"/>
      <c r="AO52" s="628"/>
      <c r="AP52" s="628"/>
      <c r="AQ52" s="628"/>
      <c r="AR52" s="628"/>
      <c r="AS52" s="628"/>
      <c r="AT52" s="628"/>
      <c r="AU52" s="628"/>
      <c r="AV52" s="628"/>
      <c r="AW52" s="628"/>
      <c r="AX52" s="628"/>
      <c r="AY52" s="628"/>
      <c r="AZ52" s="628"/>
      <c r="BA52" s="628"/>
      <c r="BB52" s="628"/>
      <c r="BC52" s="628"/>
      <c r="BD52" s="628"/>
      <c r="BE52" s="628"/>
      <c r="BF52" s="628"/>
      <c r="BG52" s="628"/>
      <c r="BH52" s="628"/>
      <c r="BI52" s="628"/>
      <c r="BJ52" s="628"/>
      <c r="BK52" s="628"/>
      <c r="BL52" s="628"/>
      <c r="BM52" s="628"/>
      <c r="BN52" s="628"/>
      <c r="BO52" s="628"/>
      <c r="BP52" s="628"/>
      <c r="BQ52" s="628"/>
      <c r="BR52" s="628"/>
      <c r="BS52" s="628"/>
    </row>
    <row r="53" spans="2:71">
      <c r="B53" s="605" t="s">
        <v>247</v>
      </c>
      <c r="C53" s="648"/>
      <c r="D53" s="651"/>
      <c r="E53" s="651"/>
      <c r="F53" s="651"/>
      <c r="G53" s="641"/>
      <c r="H53" s="646"/>
      <c r="I53" s="644"/>
      <c r="J53" s="647"/>
      <c r="K53" s="645"/>
      <c r="L53" s="585"/>
      <c r="M53" s="628"/>
      <c r="N53" s="628"/>
      <c r="O53" s="628"/>
      <c r="P53" s="628"/>
      <c r="Q53" s="628"/>
      <c r="R53" s="628"/>
      <c r="S53" s="628"/>
      <c r="T53" s="628"/>
      <c r="U53" s="628"/>
      <c r="V53" s="628"/>
      <c r="W53" s="628"/>
      <c r="X53" s="628"/>
      <c r="Y53" s="628"/>
      <c r="Z53" s="628"/>
      <c r="AA53" s="628"/>
      <c r="AB53" s="628"/>
      <c r="AC53" s="628"/>
      <c r="AD53" s="628"/>
      <c r="AE53" s="628"/>
      <c r="AF53" s="628"/>
      <c r="AG53" s="628"/>
      <c r="AH53" s="628"/>
      <c r="AI53" s="628"/>
      <c r="AJ53" s="628"/>
      <c r="AK53" s="628"/>
      <c r="AL53" s="628"/>
      <c r="AM53" s="628"/>
      <c r="AN53" s="628"/>
      <c r="AO53" s="628"/>
      <c r="AP53" s="628"/>
      <c r="AQ53" s="628"/>
      <c r="AR53" s="628"/>
      <c r="AS53" s="628"/>
      <c r="AT53" s="628"/>
      <c r="AU53" s="628"/>
      <c r="AV53" s="628"/>
      <c r="AW53" s="628"/>
      <c r="AX53" s="628"/>
      <c r="AY53" s="628"/>
      <c r="AZ53" s="628"/>
      <c r="BA53" s="628"/>
      <c r="BB53" s="628"/>
      <c r="BC53" s="628"/>
      <c r="BD53" s="628"/>
      <c r="BE53" s="628"/>
      <c r="BF53" s="628"/>
      <c r="BG53" s="628"/>
      <c r="BH53" s="628"/>
      <c r="BI53" s="628"/>
      <c r="BJ53" s="628"/>
      <c r="BK53" s="628"/>
      <c r="BL53" s="628"/>
      <c r="BM53" s="628"/>
      <c r="BN53" s="628"/>
      <c r="BO53" s="628"/>
      <c r="BP53" s="628"/>
      <c r="BQ53" s="628"/>
      <c r="BR53" s="628"/>
      <c r="BS53" s="628"/>
    </row>
    <row r="54" spans="2:71">
      <c r="B54" s="605" t="s">
        <v>248</v>
      </c>
      <c r="C54" s="648"/>
      <c r="D54" s="651"/>
      <c r="E54" s="651"/>
      <c r="F54" s="651"/>
      <c r="G54" s="641"/>
      <c r="H54" s="646"/>
      <c r="I54" s="644"/>
      <c r="J54" s="647"/>
      <c r="K54" s="645"/>
      <c r="L54" s="585"/>
      <c r="M54" s="628"/>
      <c r="N54" s="628"/>
      <c r="O54" s="628"/>
      <c r="P54" s="628"/>
      <c r="Q54" s="628"/>
      <c r="R54" s="628"/>
      <c r="S54" s="628"/>
      <c r="T54" s="628"/>
      <c r="U54" s="628"/>
      <c r="V54" s="628"/>
      <c r="W54" s="628"/>
      <c r="X54" s="628"/>
      <c r="Y54" s="628"/>
      <c r="Z54" s="628"/>
      <c r="AA54" s="628"/>
      <c r="AB54" s="628"/>
      <c r="AC54" s="628"/>
      <c r="AD54" s="628"/>
      <c r="AE54" s="628"/>
      <c r="AF54" s="628"/>
      <c r="AG54" s="628"/>
      <c r="AH54" s="628"/>
      <c r="AI54" s="628"/>
      <c r="AJ54" s="628"/>
      <c r="AK54" s="628"/>
      <c r="AL54" s="628"/>
      <c r="AM54" s="628"/>
      <c r="AN54" s="628"/>
      <c r="AO54" s="628"/>
      <c r="AP54" s="628"/>
      <c r="AQ54" s="628"/>
      <c r="AR54" s="628"/>
      <c r="AS54" s="628"/>
      <c r="AT54" s="628"/>
      <c r="AU54" s="628"/>
      <c r="AV54" s="628"/>
      <c r="AW54" s="628"/>
      <c r="AX54" s="628"/>
      <c r="AY54" s="628"/>
      <c r="AZ54" s="628"/>
      <c r="BA54" s="628"/>
      <c r="BB54" s="628"/>
      <c r="BC54" s="628"/>
      <c r="BD54" s="628"/>
      <c r="BE54" s="628"/>
      <c r="BF54" s="628"/>
      <c r="BG54" s="628"/>
      <c r="BH54" s="628"/>
      <c r="BI54" s="628"/>
      <c r="BJ54" s="628"/>
      <c r="BK54" s="628"/>
      <c r="BL54" s="628"/>
      <c r="BM54" s="628"/>
      <c r="BN54" s="628"/>
      <c r="BO54" s="628"/>
      <c r="BP54" s="628"/>
      <c r="BQ54" s="628"/>
      <c r="BR54" s="628"/>
      <c r="BS54" s="628"/>
    </row>
    <row r="55" spans="2:71">
      <c r="B55" s="605" t="s">
        <v>249</v>
      </c>
      <c r="C55" s="648"/>
      <c r="D55" s="651"/>
      <c r="E55" s="651"/>
      <c r="F55" s="651"/>
      <c r="G55" s="641"/>
      <c r="H55" s="646"/>
      <c r="I55" s="644"/>
      <c r="J55" s="647"/>
      <c r="K55" s="645"/>
      <c r="L55" s="585"/>
      <c r="M55" s="628"/>
      <c r="N55" s="628"/>
      <c r="O55" s="628"/>
      <c r="P55" s="628"/>
      <c r="Q55" s="628"/>
      <c r="R55" s="628"/>
      <c r="S55" s="628"/>
      <c r="T55" s="628"/>
      <c r="U55" s="628"/>
      <c r="V55" s="628"/>
      <c r="W55" s="628"/>
      <c r="X55" s="628"/>
      <c r="Y55" s="628"/>
      <c r="Z55" s="628"/>
      <c r="AA55" s="628"/>
      <c r="AB55" s="628"/>
      <c r="AC55" s="628"/>
      <c r="AD55" s="628"/>
      <c r="AE55" s="628"/>
      <c r="AF55" s="628"/>
      <c r="AG55" s="628"/>
      <c r="AH55" s="628"/>
      <c r="AI55" s="628"/>
      <c r="AJ55" s="628"/>
      <c r="AK55" s="628"/>
      <c r="AL55" s="628"/>
      <c r="AM55" s="628"/>
      <c r="AN55" s="628"/>
      <c r="AO55" s="628"/>
      <c r="AP55" s="628"/>
      <c r="AQ55" s="628"/>
      <c r="AR55" s="628"/>
      <c r="AS55" s="628"/>
      <c r="AT55" s="628"/>
      <c r="AU55" s="628"/>
      <c r="AV55" s="628"/>
      <c r="AW55" s="628"/>
      <c r="AX55" s="628"/>
      <c r="AY55" s="628"/>
      <c r="AZ55" s="628"/>
      <c r="BA55" s="628"/>
      <c r="BB55" s="628"/>
      <c r="BC55" s="628"/>
      <c r="BD55" s="628"/>
      <c r="BE55" s="628"/>
      <c r="BF55" s="628"/>
      <c r="BG55" s="628"/>
      <c r="BH55" s="628"/>
      <c r="BI55" s="628"/>
      <c r="BJ55" s="628"/>
      <c r="BK55" s="628"/>
      <c r="BL55" s="628"/>
      <c r="BM55" s="628"/>
      <c r="BN55" s="628"/>
      <c r="BO55" s="628"/>
      <c r="BP55" s="628"/>
      <c r="BQ55" s="628"/>
      <c r="BR55" s="628"/>
      <c r="BS55" s="628"/>
    </row>
    <row r="56" spans="2:71">
      <c r="B56" s="605" t="s">
        <v>40</v>
      </c>
      <c r="C56" s="648"/>
      <c r="D56" s="651"/>
      <c r="E56" s="651"/>
      <c r="F56" s="651"/>
      <c r="G56" s="641"/>
      <c r="H56" s="646"/>
      <c r="I56" s="644"/>
      <c r="J56" s="647"/>
      <c r="K56" s="645"/>
      <c r="L56" s="585"/>
      <c r="M56" s="628"/>
      <c r="N56" s="628"/>
      <c r="O56" s="628"/>
      <c r="P56" s="628"/>
      <c r="Q56" s="628"/>
      <c r="R56" s="628"/>
      <c r="S56" s="628"/>
      <c r="T56" s="628"/>
      <c r="U56" s="628"/>
      <c r="V56" s="628"/>
      <c r="W56" s="628"/>
      <c r="X56" s="628"/>
      <c r="Y56" s="628"/>
      <c r="Z56" s="628"/>
      <c r="AA56" s="628"/>
      <c r="AB56" s="628"/>
      <c r="AC56" s="628"/>
      <c r="AD56" s="628"/>
      <c r="AE56" s="628"/>
      <c r="AF56" s="628"/>
      <c r="AG56" s="628"/>
      <c r="AH56" s="628"/>
      <c r="AI56" s="628"/>
      <c r="AJ56" s="628"/>
      <c r="AK56" s="628"/>
      <c r="AL56" s="628"/>
      <c r="AM56" s="628"/>
      <c r="AN56" s="628"/>
      <c r="AO56" s="628"/>
      <c r="AP56" s="628"/>
      <c r="AQ56" s="628"/>
      <c r="AR56" s="628"/>
      <c r="AS56" s="628"/>
      <c r="AT56" s="628"/>
      <c r="AU56" s="628"/>
      <c r="AV56" s="628"/>
      <c r="AW56" s="628"/>
      <c r="AX56" s="628"/>
      <c r="AY56" s="628"/>
      <c r="AZ56" s="628"/>
      <c r="BA56" s="628"/>
      <c r="BB56" s="628"/>
      <c r="BC56" s="628"/>
      <c r="BD56" s="628"/>
      <c r="BE56" s="628"/>
      <c r="BF56" s="628"/>
      <c r="BG56" s="628"/>
      <c r="BH56" s="628"/>
      <c r="BI56" s="628"/>
      <c r="BJ56" s="628"/>
      <c r="BK56" s="628"/>
      <c r="BL56" s="628"/>
      <c r="BM56" s="628"/>
      <c r="BN56" s="628"/>
      <c r="BO56" s="628"/>
      <c r="BP56" s="628"/>
      <c r="BQ56" s="628"/>
      <c r="BR56" s="628"/>
      <c r="BS56" s="628"/>
    </row>
    <row r="57" spans="2:71">
      <c r="B57" s="613" t="s">
        <v>250</v>
      </c>
      <c r="C57" s="648"/>
      <c r="D57" s="651"/>
      <c r="E57" s="651"/>
      <c r="F57" s="651"/>
      <c r="G57" s="641"/>
      <c r="H57" s="646"/>
      <c r="I57" s="644"/>
      <c r="J57" s="647"/>
      <c r="K57" s="645"/>
      <c r="L57" s="585"/>
      <c r="M57" s="628"/>
      <c r="N57" s="628"/>
      <c r="O57" s="628"/>
      <c r="P57" s="628"/>
      <c r="Q57" s="628"/>
      <c r="R57" s="628"/>
      <c r="S57" s="628"/>
      <c r="T57" s="628"/>
      <c r="U57" s="628"/>
      <c r="V57" s="628"/>
      <c r="W57" s="628"/>
      <c r="X57" s="628"/>
      <c r="Y57" s="628"/>
      <c r="Z57" s="628"/>
      <c r="AA57" s="628"/>
      <c r="AB57" s="628"/>
      <c r="AC57" s="628"/>
      <c r="AD57" s="628"/>
      <c r="AE57" s="628"/>
      <c r="AF57" s="628"/>
      <c r="AG57" s="628"/>
      <c r="AH57" s="628"/>
      <c r="AI57" s="628"/>
      <c r="AJ57" s="628"/>
      <c r="AK57" s="628"/>
      <c r="AL57" s="628"/>
      <c r="AM57" s="628"/>
      <c r="AN57" s="628"/>
      <c r="AO57" s="628"/>
      <c r="AP57" s="628"/>
      <c r="AQ57" s="628"/>
      <c r="AR57" s="628"/>
      <c r="AS57" s="628"/>
      <c r="AT57" s="628"/>
      <c r="AU57" s="628"/>
      <c r="AV57" s="628"/>
      <c r="AW57" s="628"/>
      <c r="AX57" s="628"/>
      <c r="AY57" s="628"/>
      <c r="AZ57" s="628"/>
      <c r="BA57" s="628"/>
      <c r="BB57" s="628"/>
      <c r="BC57" s="628"/>
      <c r="BD57" s="628"/>
      <c r="BE57" s="628"/>
      <c r="BF57" s="628"/>
      <c r="BG57" s="628"/>
      <c r="BH57" s="628"/>
      <c r="BI57" s="628"/>
      <c r="BJ57" s="628"/>
      <c r="BK57" s="628"/>
      <c r="BL57" s="628"/>
      <c r="BM57" s="628"/>
      <c r="BN57" s="628"/>
      <c r="BO57" s="628"/>
      <c r="BP57" s="628"/>
      <c r="BQ57" s="628"/>
      <c r="BR57" s="628"/>
      <c r="BS57" s="628"/>
    </row>
    <row r="58" spans="2:71">
      <c r="B58" s="614" t="s">
        <v>233</v>
      </c>
      <c r="C58" s="648"/>
      <c r="D58" s="643"/>
      <c r="E58" s="643"/>
      <c r="F58" s="643"/>
      <c r="G58" s="641"/>
      <c r="H58" s="643"/>
      <c r="I58" s="644"/>
      <c r="J58" s="642"/>
      <c r="K58" s="645"/>
      <c r="L58" s="585"/>
      <c r="M58" s="628"/>
      <c r="N58" s="628"/>
      <c r="O58" s="628"/>
      <c r="P58" s="628"/>
      <c r="Q58" s="628"/>
      <c r="R58" s="628"/>
      <c r="S58" s="628"/>
      <c r="T58" s="628"/>
      <c r="U58" s="628"/>
      <c r="V58" s="628"/>
      <c r="W58" s="628"/>
      <c r="X58" s="628"/>
      <c r="Y58" s="628"/>
      <c r="Z58" s="628"/>
      <c r="AA58" s="628"/>
      <c r="AB58" s="628"/>
      <c r="AC58" s="628"/>
      <c r="AD58" s="628"/>
      <c r="AE58" s="628"/>
      <c r="AF58" s="628"/>
      <c r="AG58" s="628"/>
      <c r="AH58" s="628"/>
      <c r="AI58" s="628"/>
      <c r="AJ58" s="628"/>
      <c r="AK58" s="628"/>
      <c r="AL58" s="628"/>
      <c r="AM58" s="628"/>
      <c r="AN58" s="628"/>
      <c r="AO58" s="628"/>
      <c r="AP58" s="628"/>
      <c r="AQ58" s="628"/>
      <c r="AR58" s="628"/>
      <c r="AS58" s="628"/>
      <c r="AT58" s="628"/>
      <c r="AU58" s="628"/>
      <c r="AV58" s="628"/>
      <c r="AW58" s="628"/>
      <c r="AX58" s="628"/>
      <c r="AY58" s="628"/>
      <c r="AZ58" s="628"/>
      <c r="BA58" s="628"/>
      <c r="BB58" s="628"/>
      <c r="BC58" s="628"/>
      <c r="BD58" s="628"/>
      <c r="BE58" s="628"/>
      <c r="BF58" s="628"/>
      <c r="BG58" s="628"/>
      <c r="BH58" s="628"/>
      <c r="BI58" s="628"/>
      <c r="BJ58" s="628"/>
      <c r="BK58" s="628"/>
      <c r="BL58" s="628"/>
      <c r="BM58" s="628"/>
      <c r="BN58" s="628"/>
      <c r="BO58" s="628"/>
      <c r="BP58" s="628"/>
      <c r="BQ58" s="628"/>
      <c r="BR58" s="628"/>
      <c r="BS58" s="628"/>
    </row>
    <row r="59" spans="2:71">
      <c r="B59" s="610" t="s">
        <v>251</v>
      </c>
      <c r="C59" s="648"/>
      <c r="D59" s="649"/>
      <c r="E59" s="649"/>
      <c r="F59" s="649"/>
      <c r="G59" s="641"/>
      <c r="H59" s="649"/>
      <c r="I59" s="644"/>
      <c r="J59" s="647"/>
      <c r="K59" s="645"/>
      <c r="L59" s="585"/>
      <c r="M59" s="628"/>
      <c r="N59" s="628"/>
      <c r="O59" s="628"/>
      <c r="P59" s="628"/>
      <c r="Q59" s="628"/>
      <c r="R59" s="628"/>
      <c r="S59" s="628"/>
      <c r="T59" s="628"/>
      <c r="U59" s="628"/>
      <c r="V59" s="628"/>
      <c r="W59" s="628"/>
      <c r="X59" s="628"/>
      <c r="Y59" s="628"/>
      <c r="Z59" s="628"/>
      <c r="AA59" s="628"/>
      <c r="AB59" s="628"/>
      <c r="AC59" s="628"/>
      <c r="AD59" s="628"/>
      <c r="AE59" s="628"/>
      <c r="AF59" s="628"/>
      <c r="AG59" s="628"/>
      <c r="AH59" s="628"/>
      <c r="AI59" s="628"/>
      <c r="AJ59" s="628"/>
      <c r="AK59" s="628"/>
      <c r="AL59" s="628"/>
      <c r="AM59" s="628"/>
      <c r="AN59" s="628"/>
      <c r="AO59" s="628"/>
      <c r="AP59" s="628"/>
      <c r="AQ59" s="628"/>
      <c r="AR59" s="628"/>
      <c r="AS59" s="628"/>
      <c r="AT59" s="628"/>
      <c r="AU59" s="628"/>
      <c r="AV59" s="628"/>
      <c r="AW59" s="628"/>
      <c r="AX59" s="628"/>
      <c r="AY59" s="628"/>
      <c r="AZ59" s="628"/>
      <c r="BA59" s="628"/>
      <c r="BB59" s="628"/>
      <c r="BC59" s="628"/>
      <c r="BD59" s="628"/>
      <c r="BE59" s="628"/>
      <c r="BF59" s="628"/>
      <c r="BG59" s="628"/>
      <c r="BH59" s="628"/>
      <c r="BI59" s="628"/>
      <c r="BJ59" s="628"/>
      <c r="BK59" s="628"/>
      <c r="BL59" s="628"/>
      <c r="BM59" s="628"/>
      <c r="BN59" s="628"/>
      <c r="BO59" s="628"/>
      <c r="BP59" s="628"/>
      <c r="BQ59" s="628"/>
      <c r="BR59" s="628"/>
      <c r="BS59" s="628"/>
    </row>
    <row r="60" spans="2:71">
      <c r="B60" s="610" t="s">
        <v>252</v>
      </c>
      <c r="C60" s="648"/>
      <c r="D60" s="649"/>
      <c r="E60" s="649"/>
      <c r="F60" s="649"/>
      <c r="G60" s="641"/>
      <c r="H60" s="649"/>
      <c r="I60" s="644"/>
      <c r="J60" s="647"/>
      <c r="K60" s="645"/>
      <c r="L60" s="585"/>
      <c r="M60" s="628"/>
      <c r="N60" s="628"/>
      <c r="O60" s="628"/>
      <c r="P60" s="628"/>
      <c r="Q60" s="628"/>
      <c r="R60" s="628"/>
      <c r="S60" s="628"/>
      <c r="T60" s="628"/>
      <c r="U60" s="628"/>
      <c r="V60" s="628"/>
      <c r="W60" s="628"/>
      <c r="X60" s="628"/>
      <c r="Y60" s="628"/>
      <c r="Z60" s="628"/>
      <c r="AA60" s="628"/>
      <c r="AB60" s="628"/>
      <c r="AC60" s="628"/>
      <c r="AD60" s="628"/>
      <c r="AE60" s="628"/>
      <c r="AF60" s="628"/>
      <c r="AG60" s="628"/>
      <c r="AH60" s="628"/>
      <c r="AI60" s="628"/>
      <c r="AJ60" s="628"/>
      <c r="AK60" s="628"/>
      <c r="AL60" s="628"/>
      <c r="AM60" s="628"/>
      <c r="AN60" s="628"/>
      <c r="AO60" s="628"/>
      <c r="AP60" s="628"/>
      <c r="AQ60" s="628"/>
      <c r="AR60" s="628"/>
      <c r="AS60" s="628"/>
      <c r="AT60" s="628"/>
      <c r="AU60" s="628"/>
      <c r="AV60" s="628"/>
      <c r="AW60" s="628"/>
      <c r="AX60" s="628"/>
      <c r="AY60" s="628"/>
      <c r="AZ60" s="628"/>
      <c r="BA60" s="628"/>
      <c r="BB60" s="628"/>
      <c r="BC60" s="628"/>
      <c r="BD60" s="628"/>
      <c r="BE60" s="628"/>
      <c r="BF60" s="628"/>
      <c r="BG60" s="628"/>
      <c r="BH60" s="628"/>
      <c r="BI60" s="628"/>
      <c r="BJ60" s="628"/>
      <c r="BK60" s="628"/>
      <c r="BL60" s="628"/>
      <c r="BM60" s="628"/>
      <c r="BN60" s="628"/>
      <c r="BO60" s="628"/>
      <c r="BP60" s="628"/>
      <c r="BQ60" s="628"/>
      <c r="BR60" s="628"/>
      <c r="BS60" s="628"/>
    </row>
    <row r="61" spans="2:71">
      <c r="B61" s="610" t="s">
        <v>253</v>
      </c>
      <c r="C61" s="648"/>
      <c r="D61" s="653"/>
      <c r="E61" s="653"/>
      <c r="F61" s="653"/>
      <c r="G61" s="641"/>
      <c r="H61" s="649"/>
      <c r="I61" s="644"/>
      <c r="J61" s="647"/>
      <c r="K61" s="645"/>
      <c r="L61" s="585"/>
      <c r="M61" s="628"/>
      <c r="N61" s="628"/>
      <c r="O61" s="628"/>
      <c r="P61" s="628"/>
      <c r="Q61" s="628"/>
      <c r="R61" s="628"/>
      <c r="S61" s="628"/>
      <c r="T61" s="628"/>
      <c r="U61" s="628"/>
      <c r="V61" s="628"/>
      <c r="W61" s="628"/>
      <c r="X61" s="628"/>
      <c r="Y61" s="628"/>
      <c r="Z61" s="628"/>
      <c r="AA61" s="628"/>
      <c r="AB61" s="628"/>
      <c r="AC61" s="628"/>
      <c r="AD61" s="628"/>
      <c r="AE61" s="628"/>
      <c r="AF61" s="628"/>
      <c r="AG61" s="628"/>
      <c r="AH61" s="628"/>
      <c r="AI61" s="628"/>
      <c r="AJ61" s="628"/>
      <c r="AK61" s="628"/>
      <c r="AL61" s="628"/>
      <c r="AM61" s="628"/>
      <c r="AN61" s="628"/>
      <c r="AO61" s="628"/>
      <c r="AP61" s="628"/>
      <c r="AQ61" s="628"/>
      <c r="AR61" s="628"/>
      <c r="AS61" s="628"/>
      <c r="AT61" s="628"/>
      <c r="AU61" s="628"/>
      <c r="AV61" s="628"/>
      <c r="AW61" s="628"/>
      <c r="AX61" s="628"/>
      <c r="AY61" s="628"/>
      <c r="AZ61" s="628"/>
      <c r="BA61" s="628"/>
      <c r="BB61" s="628"/>
      <c r="BC61" s="628"/>
      <c r="BD61" s="628"/>
      <c r="BE61" s="628"/>
      <c r="BF61" s="628"/>
      <c r="BG61" s="628"/>
      <c r="BH61" s="628"/>
      <c r="BI61" s="628"/>
      <c r="BJ61" s="628"/>
      <c r="BK61" s="628"/>
      <c r="BL61" s="628"/>
      <c r="BM61" s="628"/>
      <c r="BN61" s="628"/>
      <c r="BO61" s="628"/>
      <c r="BP61" s="628"/>
      <c r="BQ61" s="628"/>
      <c r="BR61" s="628"/>
      <c r="BS61" s="628"/>
    </row>
    <row r="62" spans="2:71">
      <c r="B62" s="615" t="s">
        <v>254</v>
      </c>
      <c r="C62" s="648"/>
      <c r="D62" s="652"/>
      <c r="E62" s="652"/>
      <c r="F62" s="652"/>
      <c r="G62" s="641"/>
      <c r="H62" s="654"/>
      <c r="I62" s="644"/>
      <c r="J62" s="655"/>
      <c r="K62" s="645"/>
      <c r="L62" s="626"/>
      <c r="M62" s="628"/>
      <c r="N62" s="628"/>
      <c r="O62" s="628"/>
      <c r="P62" s="628"/>
      <c r="Q62" s="628"/>
      <c r="R62" s="628"/>
      <c r="S62" s="628"/>
      <c r="T62" s="628"/>
      <c r="U62" s="628"/>
      <c r="V62" s="628"/>
      <c r="W62" s="628"/>
      <c r="X62" s="628"/>
      <c r="Y62" s="628"/>
      <c r="Z62" s="628"/>
      <c r="AA62" s="628"/>
      <c r="AB62" s="628"/>
      <c r="AC62" s="628"/>
      <c r="AD62" s="628"/>
      <c r="AE62" s="628"/>
      <c r="AF62" s="628"/>
      <c r="AG62" s="628"/>
      <c r="AH62" s="628"/>
      <c r="AI62" s="628"/>
      <c r="AJ62" s="628"/>
      <c r="AK62" s="628"/>
      <c r="AL62" s="628"/>
      <c r="AM62" s="628"/>
      <c r="AN62" s="628"/>
      <c r="AO62" s="628"/>
      <c r="AP62" s="628"/>
      <c r="AQ62" s="628"/>
      <c r="AR62" s="628"/>
      <c r="AS62" s="628"/>
      <c r="AT62" s="628"/>
      <c r="AU62" s="628"/>
      <c r="AV62" s="628"/>
      <c r="AW62" s="628"/>
      <c r="AX62" s="628"/>
      <c r="AY62" s="628"/>
      <c r="AZ62" s="628"/>
      <c r="BA62" s="628"/>
      <c r="BB62" s="628"/>
      <c r="BC62" s="628"/>
      <c r="BD62" s="628"/>
      <c r="BE62" s="628"/>
      <c r="BF62" s="628"/>
      <c r="BG62" s="628"/>
      <c r="BH62" s="628"/>
      <c r="BI62" s="628"/>
      <c r="BJ62" s="628"/>
      <c r="BK62" s="628"/>
      <c r="BL62" s="628"/>
      <c r="BM62" s="628"/>
      <c r="BN62" s="628"/>
      <c r="BO62" s="628"/>
      <c r="BP62" s="628"/>
      <c r="BQ62" s="628"/>
      <c r="BR62" s="628"/>
      <c r="BS62" s="628"/>
    </row>
    <row r="63" spans="2:71">
      <c r="B63" s="656"/>
      <c r="C63" s="628"/>
      <c r="D63" s="657"/>
      <c r="E63" s="657"/>
      <c r="F63" s="657"/>
      <c r="G63" s="641"/>
      <c r="H63" s="658"/>
      <c r="I63" s="644"/>
      <c r="J63" s="644"/>
      <c r="K63" s="591"/>
      <c r="L63" s="583"/>
      <c r="M63" s="628"/>
      <c r="N63" s="628"/>
      <c r="O63" s="628"/>
      <c r="P63" s="628"/>
      <c r="Q63" s="628"/>
      <c r="R63" s="628"/>
      <c r="S63" s="628"/>
      <c r="T63" s="628"/>
      <c r="U63" s="628"/>
      <c r="V63" s="628"/>
      <c r="W63" s="628"/>
      <c r="X63" s="628"/>
      <c r="Y63" s="628"/>
      <c r="Z63" s="628"/>
      <c r="AA63" s="628"/>
      <c r="AB63" s="628"/>
      <c r="AC63" s="628"/>
      <c r="AD63" s="628"/>
      <c r="AE63" s="628"/>
      <c r="AF63" s="628"/>
      <c r="AG63" s="628"/>
      <c r="AH63" s="628"/>
      <c r="AI63" s="628"/>
      <c r="AJ63" s="628"/>
      <c r="AK63" s="628"/>
      <c r="AL63" s="628"/>
      <c r="AM63" s="628"/>
      <c r="AN63" s="628"/>
      <c r="AO63" s="628"/>
      <c r="AP63" s="628"/>
      <c r="AQ63" s="628"/>
      <c r="AR63" s="628"/>
      <c r="AS63" s="628"/>
      <c r="AT63" s="628"/>
      <c r="AU63" s="628"/>
      <c r="AV63" s="628"/>
      <c r="AW63" s="628"/>
      <c r="AX63" s="628"/>
      <c r="AY63" s="628"/>
      <c r="AZ63" s="628"/>
      <c r="BA63" s="628"/>
      <c r="BB63" s="628"/>
      <c r="BC63" s="628"/>
      <c r="BD63" s="628"/>
      <c r="BE63" s="628"/>
      <c r="BF63" s="628"/>
      <c r="BG63" s="628"/>
      <c r="BH63" s="628"/>
      <c r="BI63" s="628"/>
      <c r="BJ63" s="628"/>
      <c r="BK63" s="628"/>
      <c r="BL63" s="628"/>
      <c r="BM63" s="628"/>
      <c r="BN63" s="628"/>
      <c r="BO63" s="628"/>
      <c r="BP63" s="628"/>
      <c r="BQ63" s="628"/>
      <c r="BR63" s="628"/>
      <c r="BS63" s="628"/>
    </row>
    <row r="64" spans="2:71">
      <c r="B64" s="656"/>
      <c r="C64" s="628"/>
      <c r="D64" s="659"/>
      <c r="E64" s="659"/>
      <c r="F64" s="659"/>
      <c r="G64" s="641"/>
      <c r="H64" s="644"/>
      <c r="I64" s="644"/>
      <c r="J64" s="659"/>
      <c r="K64" s="591"/>
      <c r="L64" s="583"/>
      <c r="M64" s="628"/>
      <c r="N64" s="628"/>
      <c r="O64" s="628"/>
      <c r="P64" s="628"/>
      <c r="Q64" s="628"/>
      <c r="R64" s="628"/>
      <c r="S64" s="628"/>
      <c r="T64" s="628"/>
      <c r="U64" s="628"/>
      <c r="V64" s="628"/>
      <c r="W64" s="628"/>
      <c r="X64" s="628"/>
      <c r="Y64" s="628"/>
      <c r="Z64" s="628"/>
      <c r="AA64" s="628"/>
      <c r="AB64" s="628"/>
      <c r="AC64" s="628"/>
      <c r="AD64" s="628"/>
      <c r="AE64" s="628"/>
      <c r="AF64" s="628"/>
      <c r="AG64" s="628"/>
      <c r="AH64" s="628"/>
      <c r="AI64" s="628"/>
      <c r="AJ64" s="628"/>
      <c r="AK64" s="628"/>
      <c r="AL64" s="628"/>
      <c r="AM64" s="628"/>
      <c r="AN64" s="628"/>
      <c r="AO64" s="628"/>
      <c r="AP64" s="628"/>
      <c r="AQ64" s="628"/>
      <c r="AR64" s="628"/>
      <c r="AS64" s="628"/>
      <c r="AT64" s="628"/>
      <c r="AU64" s="628"/>
      <c r="AV64" s="628"/>
      <c r="AW64" s="628"/>
      <c r="AX64" s="628"/>
      <c r="AY64" s="628"/>
      <c r="AZ64" s="628"/>
      <c r="BA64" s="628"/>
      <c r="BB64" s="628"/>
      <c r="BC64" s="628"/>
      <c r="BD64" s="628"/>
      <c r="BE64" s="628"/>
      <c r="BF64" s="628"/>
      <c r="BG64" s="628"/>
      <c r="BH64" s="628"/>
      <c r="BI64" s="628"/>
      <c r="BJ64" s="628"/>
      <c r="BK64" s="628"/>
      <c r="BL64" s="628"/>
      <c r="BM64" s="628"/>
      <c r="BN64" s="628"/>
      <c r="BO64" s="628"/>
      <c r="BP64" s="628"/>
      <c r="BQ64" s="628"/>
      <c r="BR64" s="628"/>
      <c r="BS64" s="628"/>
    </row>
    <row r="65" spans="2:71">
      <c r="B65" s="660" t="s">
        <v>255</v>
      </c>
      <c r="C65" s="648"/>
      <c r="D65" s="652"/>
      <c r="E65" s="652"/>
      <c r="F65" s="652"/>
      <c r="G65" s="641"/>
      <c r="H65" s="652"/>
      <c r="I65" s="644"/>
      <c r="J65" s="661"/>
      <c r="K65" s="73"/>
      <c r="L65" s="583"/>
      <c r="M65" s="628"/>
      <c r="N65" s="628"/>
      <c r="O65" s="628"/>
      <c r="P65" s="628"/>
      <c r="Q65" s="628"/>
      <c r="R65" s="628"/>
      <c r="S65" s="628"/>
      <c r="T65" s="628"/>
      <c r="U65" s="628"/>
      <c r="V65" s="628"/>
      <c r="W65" s="628"/>
      <c r="X65" s="628"/>
      <c r="Y65" s="628"/>
      <c r="Z65" s="628"/>
      <c r="AA65" s="628"/>
      <c r="AB65" s="628"/>
      <c r="AC65" s="628"/>
      <c r="AD65" s="628"/>
      <c r="AE65" s="628"/>
      <c r="AF65" s="628"/>
      <c r="AG65" s="628"/>
      <c r="AH65" s="628"/>
      <c r="AI65" s="628"/>
      <c r="AJ65" s="628"/>
      <c r="AK65" s="628"/>
      <c r="AL65" s="628"/>
      <c r="AM65" s="628"/>
      <c r="AN65" s="628"/>
      <c r="AO65" s="628"/>
      <c r="AP65" s="628"/>
      <c r="AQ65" s="628"/>
      <c r="AR65" s="628"/>
      <c r="AS65" s="628"/>
      <c r="AT65" s="628"/>
      <c r="AU65" s="628"/>
      <c r="AV65" s="628"/>
      <c r="AW65" s="628"/>
      <c r="AX65" s="628"/>
      <c r="AY65" s="628"/>
      <c r="AZ65" s="628"/>
      <c r="BA65" s="628"/>
      <c r="BB65" s="628"/>
      <c r="BC65" s="628"/>
      <c r="BD65" s="628"/>
      <c r="BE65" s="628"/>
      <c r="BF65" s="628"/>
      <c r="BG65" s="628"/>
      <c r="BH65" s="628"/>
      <c r="BI65" s="628"/>
      <c r="BJ65" s="628"/>
      <c r="BK65" s="628"/>
      <c r="BL65" s="628"/>
      <c r="BM65" s="628"/>
      <c r="BN65" s="628"/>
      <c r="BO65" s="628"/>
      <c r="BP65" s="628"/>
      <c r="BQ65" s="628"/>
      <c r="BR65" s="628"/>
      <c r="BS65" s="628"/>
    </row>
    <row r="66" spans="2:71">
      <c r="B66" s="620"/>
      <c r="C66" s="648"/>
      <c r="D66" s="662"/>
      <c r="E66" s="662"/>
      <c r="F66" s="662"/>
      <c r="G66" s="644"/>
      <c r="H66" s="644"/>
      <c r="I66" s="644"/>
      <c r="J66" s="659"/>
      <c r="K66" s="73"/>
      <c r="L66" s="583"/>
      <c r="M66" s="628"/>
      <c r="N66" s="628"/>
      <c r="O66" s="628"/>
      <c r="P66" s="628"/>
      <c r="Q66" s="628"/>
      <c r="R66" s="628"/>
      <c r="S66" s="628"/>
      <c r="T66" s="628"/>
      <c r="U66" s="628"/>
      <c r="V66" s="628"/>
      <c r="W66" s="628"/>
      <c r="X66" s="628"/>
      <c r="Y66" s="628"/>
      <c r="Z66" s="628"/>
      <c r="AA66" s="628"/>
      <c r="AB66" s="628"/>
      <c r="AC66" s="628"/>
      <c r="AD66" s="628"/>
      <c r="AE66" s="628"/>
      <c r="AF66" s="628"/>
      <c r="AG66" s="628"/>
      <c r="AH66" s="628"/>
      <c r="AI66" s="628"/>
      <c r="AJ66" s="628"/>
      <c r="AK66" s="628"/>
      <c r="AL66" s="628"/>
      <c r="AM66" s="628"/>
      <c r="AN66" s="628"/>
      <c r="AO66" s="628"/>
      <c r="AP66" s="628"/>
      <c r="AQ66" s="628"/>
      <c r="AR66" s="628"/>
      <c r="AS66" s="628"/>
      <c r="AT66" s="628"/>
      <c r="AU66" s="628"/>
      <c r="AV66" s="628"/>
      <c r="AW66" s="628"/>
      <c r="AX66" s="628"/>
      <c r="AY66" s="628"/>
      <c r="AZ66" s="628"/>
      <c r="BA66" s="628"/>
      <c r="BB66" s="628"/>
      <c r="BC66" s="628"/>
      <c r="BD66" s="628"/>
      <c r="BE66" s="628"/>
      <c r="BF66" s="628"/>
      <c r="BG66" s="628"/>
      <c r="BH66" s="628"/>
      <c r="BI66" s="628"/>
      <c r="BJ66" s="628"/>
      <c r="BK66" s="628"/>
      <c r="BL66" s="628"/>
      <c r="BM66" s="628"/>
      <c r="BN66" s="628"/>
      <c r="BO66" s="628"/>
      <c r="BP66" s="628"/>
      <c r="BQ66" s="628"/>
      <c r="BR66" s="628"/>
      <c r="BS66" s="628"/>
    </row>
    <row r="67" spans="2:71">
      <c r="B67" s="663" t="s">
        <v>220</v>
      </c>
      <c r="C67" s="664"/>
      <c r="D67" s="665"/>
      <c r="E67" s="665"/>
      <c r="F67" s="665"/>
      <c r="G67" s="659"/>
      <c r="H67" s="665"/>
      <c r="I67" s="659"/>
      <c r="J67" s="666"/>
      <c r="K67" s="625"/>
      <c r="L67" s="667"/>
      <c r="M67" s="628"/>
      <c r="N67" s="628"/>
      <c r="O67" s="628"/>
      <c r="P67" s="628"/>
      <c r="Q67" s="628"/>
      <c r="R67" s="628"/>
      <c r="S67" s="628"/>
      <c r="T67" s="628"/>
      <c r="U67" s="628"/>
      <c r="V67" s="628"/>
      <c r="W67" s="628"/>
      <c r="X67" s="628"/>
      <c r="Y67" s="628"/>
      <c r="Z67" s="628"/>
      <c r="AA67" s="628"/>
      <c r="AB67" s="628"/>
      <c r="AC67" s="628"/>
      <c r="AD67" s="628"/>
      <c r="AE67" s="628"/>
      <c r="AF67" s="628"/>
      <c r="AG67" s="628"/>
      <c r="AH67" s="628"/>
      <c r="AI67" s="628"/>
      <c r="AJ67" s="628"/>
      <c r="AK67" s="628"/>
      <c r="AL67" s="628"/>
      <c r="AM67" s="628"/>
      <c r="AN67" s="628"/>
      <c r="AO67" s="628"/>
      <c r="AP67" s="628"/>
      <c r="AQ67" s="628"/>
      <c r="AR67" s="628"/>
      <c r="AS67" s="628"/>
      <c r="AT67" s="628"/>
      <c r="AU67" s="628"/>
      <c r="AV67" s="628"/>
      <c r="AW67" s="628"/>
      <c r="AX67" s="628"/>
      <c r="AY67" s="628"/>
      <c r="AZ67" s="628"/>
      <c r="BA67" s="628"/>
      <c r="BB67" s="628"/>
      <c r="BC67" s="628"/>
      <c r="BD67" s="628"/>
      <c r="BE67" s="628"/>
      <c r="BF67" s="628"/>
      <c r="BG67" s="628"/>
      <c r="BH67" s="628"/>
      <c r="BI67" s="628"/>
      <c r="BJ67" s="628"/>
      <c r="BK67" s="628"/>
      <c r="BL67" s="628"/>
      <c r="BM67" s="628"/>
      <c r="BN67" s="628"/>
      <c r="BO67" s="628"/>
      <c r="BP67" s="628"/>
      <c r="BQ67" s="628"/>
      <c r="BR67" s="628"/>
      <c r="BS67" s="628"/>
    </row>
    <row r="68" spans="2:71">
      <c r="B68" s="593"/>
      <c r="I68" s="6"/>
      <c r="J68" s="73"/>
      <c r="L68" s="628"/>
      <c r="M68" s="6"/>
      <c r="N68" s="73"/>
      <c r="P68" s="628"/>
      <c r="Q68" s="628"/>
    </row>
    <row r="69" spans="2:71">
      <c r="G69" s="628"/>
      <c r="H69" s="628"/>
      <c r="I69" s="628"/>
      <c r="J69" s="628"/>
      <c r="K69" s="628"/>
      <c r="L69" s="628"/>
      <c r="M69" s="628"/>
      <c r="N69" s="628"/>
      <c r="O69" s="628"/>
      <c r="P69" s="628"/>
      <c r="Q69" s="628"/>
    </row>
    <row r="70" spans="2:71">
      <c r="B70" s="593"/>
      <c r="I70" s="6"/>
      <c r="J70" s="73"/>
      <c r="L70" s="628"/>
      <c r="M70" s="6"/>
      <c r="N70" s="73"/>
      <c r="P70" s="628"/>
      <c r="Q70" s="628"/>
    </row>
    <row r="71" spans="2:71">
      <c r="B71" s="593"/>
      <c r="I71" s="6"/>
      <c r="J71" s="73"/>
      <c r="L71" s="628"/>
      <c r="M71" s="6"/>
      <c r="N71" s="73"/>
      <c r="P71" s="628"/>
      <c r="Q71" s="628"/>
    </row>
    <row r="72" spans="2:71">
      <c r="B72" s="593"/>
      <c r="I72" s="6"/>
      <c r="J72" s="73"/>
      <c r="L72" s="628"/>
      <c r="M72" s="6"/>
      <c r="N72" s="73"/>
      <c r="P72" s="628"/>
      <c r="Q72" s="628"/>
    </row>
    <row r="73" spans="2:71">
      <c r="I73" s="73"/>
      <c r="J73" s="73"/>
      <c r="L73" s="628"/>
    </row>
    <row r="74" spans="2:71">
      <c r="J74" s="73"/>
      <c r="L74" s="628"/>
    </row>
    <row r="75" spans="2:71">
      <c r="J75" s="628"/>
      <c r="K75" s="628"/>
      <c r="L75" s="628"/>
    </row>
    <row r="76" spans="2:71">
      <c r="K76" s="73"/>
      <c r="L76" s="628"/>
    </row>
    <row r="77" spans="2:71">
      <c r="L77" s="628"/>
    </row>
  </sheetData>
  <protectedRanges>
    <protectedRange sqref="O16:O73" name="Range2_2"/>
    <protectedRange sqref="D16:K28" name="Range1_2"/>
    <protectedRange sqref="D32:K33" name="Range1"/>
  </protectedRanges>
  <mergeCells count="7">
    <mergeCell ref="B1:I1"/>
    <mergeCell ref="C32:L40"/>
    <mergeCell ref="D14:F14"/>
    <mergeCell ref="B2:K2"/>
    <mergeCell ref="D10:D11"/>
    <mergeCell ref="F10:F11"/>
    <mergeCell ref="D13:J13"/>
  </mergeCells>
  <phoneticPr fontId="0" type="noConversion"/>
  <pageMargins left="0.74803149606299213" right="0.74803149606299213" top="0.98425196850393704" bottom="0.98425196850393704" header="0.51181102362204722" footer="0.51181102362204722"/>
  <pageSetup paperSize="9" scale="51" orientation="landscape" r:id="rId1"/>
  <headerFooter alignWithMargins="0">
    <oddFooter>&amp;C&amp;P&amp;RAER Information Guideline (Version 2)</oddFooter>
  </headerFooter>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26644" r:id="rId5" name="Button 20">
              <controlPr defaultSize="0" print="0" autoFill="0" autoPict="0" macro="[0]!Macro16">
                <anchor moveWithCells="1" sizeWithCells="1">
                  <from>
                    <xdr:col>0</xdr:col>
                    <xdr:colOff>9525</xdr:colOff>
                    <xdr:row>0</xdr:row>
                    <xdr:rowOff>0</xdr:rowOff>
                  </from>
                  <to>
                    <xdr:col>0</xdr:col>
                    <xdr:colOff>9525</xdr:colOff>
                    <xdr:row>0</xdr:row>
                    <xdr:rowOff>0</xdr:rowOff>
                  </to>
                </anchor>
              </controlPr>
            </control>
          </mc:Choice>
        </mc:AlternateContent>
        <mc:AlternateContent xmlns:mc="http://schemas.openxmlformats.org/markup-compatibility/2006">
          <mc:Choice Requires="x14">
            <control shapeId="26645" r:id="rId6" name="Button 21">
              <controlPr defaultSize="0" print="0" autoFill="0" autoPict="0" macro="[0]!OpexInstructions">
                <anchor moveWithCells="1" sizeWithCells="1">
                  <from>
                    <xdr:col>0</xdr:col>
                    <xdr:colOff>9525</xdr:colOff>
                    <xdr:row>0</xdr:row>
                    <xdr:rowOff>0</xdr:rowOff>
                  </from>
                  <to>
                    <xdr:col>0</xdr:col>
                    <xdr:colOff>9525</xdr:colOff>
                    <xdr:row>0</xdr:row>
                    <xdr:rowOff>0</xdr:rowOff>
                  </to>
                </anchor>
              </controlPr>
            </control>
          </mc:Choice>
        </mc:AlternateContent>
        <mc:AlternateContent xmlns:mc="http://schemas.openxmlformats.org/markup-compatibility/2006">
          <mc:Choice Requires="x14">
            <control shapeId="26646" r:id="rId7" name="Button 22">
              <controlPr defaultSize="0" print="0" autoFill="0" autoPict="0" macro="[0]!CommentaryonOpex">
                <anchor moveWithCells="1" sizeWithCells="1">
                  <from>
                    <xdr:col>0</xdr:col>
                    <xdr:colOff>9525</xdr:colOff>
                    <xdr:row>0</xdr:row>
                    <xdr:rowOff>0</xdr:rowOff>
                  </from>
                  <to>
                    <xdr:col>0</xdr:col>
                    <xdr:colOff>9525</xdr:colOff>
                    <xdr:row>0</xdr:row>
                    <xdr:rowOff>0</xdr:rowOff>
                  </to>
                </anchor>
              </controlPr>
            </control>
          </mc:Choice>
        </mc:AlternateContent>
        <mc:AlternateContent xmlns:mc="http://schemas.openxmlformats.org/markup-compatibility/2006">
          <mc:Choice Requires="x14">
            <control shapeId="26647" r:id="rId8" name="Button 23">
              <controlPr defaultSize="0" print="0" autoFill="0" autoPict="0" macro="[0]!Macro16">
                <anchor moveWithCells="1" sizeWithCells="1">
                  <from>
                    <xdr:col>1</xdr:col>
                    <xdr:colOff>104775</xdr:colOff>
                    <xdr:row>0</xdr:row>
                    <xdr:rowOff>9525</xdr:rowOff>
                  </from>
                  <to>
                    <xdr:col>1</xdr:col>
                    <xdr:colOff>114300</xdr:colOff>
                    <xdr:row>0</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pageSetUpPr fitToPage="1"/>
  </sheetPr>
  <dimension ref="A1:H67"/>
  <sheetViews>
    <sheetView zoomScaleNormal="100" zoomScaleSheetLayoutView="90" workbookViewId="0">
      <pane xSplit="1" ySplit="7" topLeftCell="B8" activePane="bottomRight" state="frozen"/>
      <selection pane="topRight" activeCell="B1" sqref="B1"/>
      <selection pane="bottomLeft" activeCell="A8" sqref="A8"/>
      <selection pane="bottomRight" activeCell="M20" sqref="M20"/>
    </sheetView>
  </sheetViews>
  <sheetFormatPr defaultColWidth="9.140625" defaultRowHeight="15"/>
  <cols>
    <col min="1" max="1" width="2.7109375" style="18" customWidth="1"/>
    <col min="2" max="2" width="38" style="18" bestFit="1" customWidth="1"/>
    <col min="3" max="3" width="50.7109375" style="18" bestFit="1" customWidth="1"/>
    <col min="4" max="4" width="25.5703125" style="18" bestFit="1" customWidth="1"/>
    <col min="5" max="5" width="9.140625" style="18"/>
    <col min="6" max="6" width="2.7109375" style="18" customWidth="1"/>
    <col min="7" max="16384" width="9.140625" style="18"/>
  </cols>
  <sheetData>
    <row r="1" spans="2:6" ht="19.5" thickBot="1">
      <c r="B1" s="977" t="s">
        <v>526</v>
      </c>
      <c r="C1" s="977"/>
      <c r="D1" s="977"/>
      <c r="E1" s="977"/>
    </row>
    <row r="2" spans="2:6" ht="19.5" thickBot="1">
      <c r="B2" s="841" t="s">
        <v>86</v>
      </c>
      <c r="C2" s="842"/>
      <c r="D2" s="842"/>
      <c r="E2" s="843"/>
      <c r="F2" s="19"/>
    </row>
    <row r="3" spans="2:6">
      <c r="B3" s="20"/>
      <c r="C3" s="21"/>
      <c r="D3" s="22"/>
      <c r="E3" s="23"/>
      <c r="F3" s="19"/>
    </row>
    <row r="4" spans="2:6">
      <c r="B4" s="24"/>
      <c r="C4" s="25" t="s">
        <v>85</v>
      </c>
      <c r="D4" s="26"/>
      <c r="E4" s="27"/>
      <c r="F4" s="19"/>
    </row>
    <row r="5" spans="2:6">
      <c r="B5" s="24"/>
      <c r="C5" s="25" t="s">
        <v>494</v>
      </c>
      <c r="D5" s="26"/>
      <c r="E5" s="27"/>
      <c r="F5" s="19"/>
    </row>
    <row r="6" spans="2:6" ht="6" customHeight="1" thickBot="1">
      <c r="B6" s="28"/>
      <c r="C6" s="29"/>
      <c r="D6" s="26"/>
      <c r="E6" s="27"/>
      <c r="F6" s="19"/>
    </row>
    <row r="7" spans="2:6" ht="17.25" customHeight="1">
      <c r="B7" s="30" t="s">
        <v>81</v>
      </c>
      <c r="C7" s="31" t="s">
        <v>82</v>
      </c>
      <c r="D7" s="32" t="s">
        <v>83</v>
      </c>
      <c r="E7" s="33" t="s">
        <v>84</v>
      </c>
      <c r="F7" s="19"/>
    </row>
    <row r="8" spans="2:6" ht="17.25" customHeight="1">
      <c r="B8" s="34"/>
      <c r="C8" s="35"/>
      <c r="D8" s="36"/>
      <c r="E8" s="37"/>
      <c r="F8" s="19"/>
    </row>
    <row r="9" spans="2:6" ht="17.25" customHeight="1">
      <c r="B9" s="38" t="s">
        <v>409</v>
      </c>
      <c r="C9" s="39" t="s">
        <v>409</v>
      </c>
      <c r="D9" s="40" t="s">
        <v>410</v>
      </c>
      <c r="E9" s="41">
        <v>3</v>
      </c>
      <c r="F9" s="19"/>
    </row>
    <row r="10" spans="2:6" ht="17.25" customHeight="1">
      <c r="B10" s="34"/>
      <c r="C10" s="35"/>
      <c r="D10" s="36"/>
      <c r="E10" s="37"/>
      <c r="F10" s="19"/>
    </row>
    <row r="11" spans="2:6" ht="17.25" customHeight="1">
      <c r="B11" s="847" t="s">
        <v>64</v>
      </c>
      <c r="C11" s="42"/>
      <c r="D11" s="43"/>
      <c r="E11" s="44"/>
      <c r="F11" s="19"/>
    </row>
    <row r="12" spans="2:6" ht="13.7" customHeight="1">
      <c r="B12" s="848"/>
      <c r="C12" s="45" t="s">
        <v>36</v>
      </c>
      <c r="D12" s="45" t="s">
        <v>38</v>
      </c>
      <c r="E12" s="41">
        <v>4</v>
      </c>
      <c r="F12" s="19"/>
    </row>
    <row r="13" spans="2:6" ht="13.7" customHeight="1">
      <c r="B13" s="849"/>
      <c r="C13" s="46"/>
      <c r="D13" s="46"/>
      <c r="E13" s="47"/>
      <c r="F13" s="19"/>
    </row>
    <row r="14" spans="2:6" ht="13.7" customHeight="1">
      <c r="B14" s="847" t="s">
        <v>65</v>
      </c>
      <c r="C14" s="48"/>
      <c r="D14" s="48"/>
      <c r="E14" s="49"/>
      <c r="F14" s="19"/>
    </row>
    <row r="15" spans="2:6" ht="13.7" customHeight="1">
      <c r="B15" s="848"/>
      <c r="C15" s="45" t="s">
        <v>36</v>
      </c>
      <c r="D15" s="45" t="s">
        <v>37</v>
      </c>
      <c r="E15" s="41">
        <v>5</v>
      </c>
      <c r="F15" s="19"/>
    </row>
    <row r="16" spans="2:6" ht="13.7" customHeight="1">
      <c r="B16" s="849"/>
      <c r="C16" s="46"/>
      <c r="D16" s="46"/>
      <c r="E16" s="47"/>
      <c r="F16" s="19"/>
    </row>
    <row r="17" spans="1:6" ht="13.7" customHeight="1">
      <c r="A17" s="19"/>
      <c r="B17" s="844" t="s">
        <v>196</v>
      </c>
      <c r="C17" s="48"/>
      <c r="D17" s="50"/>
      <c r="E17" s="49"/>
      <c r="F17" s="19"/>
    </row>
    <row r="18" spans="1:6" ht="13.7" customHeight="1">
      <c r="A18" s="19"/>
      <c r="B18" s="845"/>
      <c r="C18" s="45" t="s">
        <v>66</v>
      </c>
      <c r="D18" s="45" t="s">
        <v>67</v>
      </c>
      <c r="E18" s="41">
        <v>6</v>
      </c>
    </row>
    <row r="19" spans="1:6" ht="13.7" customHeight="1">
      <c r="A19" s="19"/>
      <c r="B19" s="845"/>
      <c r="C19" s="45" t="s">
        <v>68</v>
      </c>
      <c r="D19" s="45" t="s">
        <v>193</v>
      </c>
      <c r="E19" s="41">
        <v>7</v>
      </c>
    </row>
    <row r="20" spans="1:6" ht="13.7" customHeight="1">
      <c r="A20" s="19"/>
      <c r="B20" s="845"/>
      <c r="C20" s="45" t="s">
        <v>69</v>
      </c>
      <c r="D20" s="45" t="s">
        <v>194</v>
      </c>
      <c r="E20" s="41">
        <v>8</v>
      </c>
    </row>
    <row r="21" spans="1:6" ht="13.7" customHeight="1">
      <c r="B21" s="846"/>
      <c r="C21" s="46"/>
      <c r="D21" s="46"/>
      <c r="E21" s="47"/>
    </row>
    <row r="22" spans="1:6" ht="13.7" customHeight="1">
      <c r="B22" s="847" t="s">
        <v>70</v>
      </c>
      <c r="C22" s="48"/>
      <c r="D22" s="48"/>
      <c r="E22" s="49"/>
    </row>
    <row r="23" spans="1:6" ht="13.7" customHeight="1">
      <c r="B23" s="848"/>
      <c r="C23" s="45" t="s">
        <v>71</v>
      </c>
      <c r="D23" s="45" t="s">
        <v>192</v>
      </c>
      <c r="E23" s="41">
        <v>9</v>
      </c>
    </row>
    <row r="24" spans="1:6" ht="9" customHeight="1">
      <c r="B24" s="848"/>
      <c r="C24" s="45"/>
      <c r="D24" s="45"/>
      <c r="E24" s="51"/>
    </row>
    <row r="25" spans="1:6" ht="13.7" customHeight="1">
      <c r="B25" s="848"/>
      <c r="C25" s="52" t="s">
        <v>72</v>
      </c>
      <c r="D25" s="52" t="s">
        <v>73</v>
      </c>
      <c r="E25" s="41">
        <v>10</v>
      </c>
    </row>
    <row r="26" spans="1:6" ht="13.5" customHeight="1">
      <c r="B26" s="848"/>
      <c r="C26" s="45"/>
      <c r="D26" s="45"/>
      <c r="E26" s="41"/>
    </row>
    <row r="27" spans="1:6" ht="12.75" customHeight="1">
      <c r="B27" s="848"/>
      <c r="C27" s="45" t="s">
        <v>44</v>
      </c>
      <c r="D27" s="45" t="s">
        <v>195</v>
      </c>
      <c r="E27" s="41">
        <v>11</v>
      </c>
    </row>
    <row r="28" spans="1:6" ht="13.5" customHeight="1">
      <c r="B28" s="848"/>
      <c r="C28" s="45"/>
      <c r="D28" s="45"/>
      <c r="E28" s="51"/>
    </row>
    <row r="29" spans="1:6">
      <c r="B29" s="848"/>
      <c r="C29" s="45" t="s">
        <v>74</v>
      </c>
      <c r="D29" s="45" t="s">
        <v>75</v>
      </c>
      <c r="E29" s="41">
        <v>12</v>
      </c>
    </row>
    <row r="30" spans="1:6" ht="13.7" customHeight="1">
      <c r="B30" s="849"/>
      <c r="C30" s="46"/>
      <c r="D30" s="46"/>
      <c r="E30" s="53"/>
    </row>
    <row r="31" spans="1:6" ht="13.7" customHeight="1">
      <c r="B31" s="54" t="s">
        <v>25</v>
      </c>
      <c r="C31" s="45"/>
      <c r="D31" s="45"/>
      <c r="E31" s="51"/>
    </row>
    <row r="32" spans="1:6" ht="13.7" customHeight="1">
      <c r="B32" s="55" t="s">
        <v>70</v>
      </c>
      <c r="C32" s="45" t="s">
        <v>76</v>
      </c>
      <c r="D32" s="45" t="s">
        <v>77</v>
      </c>
      <c r="E32" s="41">
        <v>13</v>
      </c>
    </row>
    <row r="33" spans="1:5" ht="13.7" customHeight="1">
      <c r="B33" s="56"/>
      <c r="C33" s="46"/>
      <c r="D33" s="45"/>
      <c r="E33" s="51"/>
    </row>
    <row r="34" spans="1:5" ht="13.7" customHeight="1">
      <c r="B34" s="57" t="s">
        <v>78</v>
      </c>
      <c r="C34" s="48"/>
      <c r="D34" s="48"/>
      <c r="E34" s="49"/>
    </row>
    <row r="35" spans="1:5" ht="13.7" customHeight="1">
      <c r="B35" s="55" t="s">
        <v>65</v>
      </c>
      <c r="C35" s="45" t="s">
        <v>79</v>
      </c>
      <c r="D35" s="45" t="s">
        <v>191</v>
      </c>
      <c r="E35" s="41">
        <v>14</v>
      </c>
    </row>
    <row r="36" spans="1:5" ht="13.7" customHeight="1">
      <c r="B36" s="55"/>
      <c r="C36" s="45" t="s">
        <v>312</v>
      </c>
      <c r="D36" s="45" t="s">
        <v>313</v>
      </c>
      <c r="E36" s="58">
        <v>15</v>
      </c>
    </row>
    <row r="37" spans="1:5" ht="13.7" customHeight="1">
      <c r="B37" s="56"/>
      <c r="C37" s="46"/>
      <c r="D37" s="59"/>
      <c r="E37" s="47"/>
    </row>
    <row r="38" spans="1:5" ht="13.7" customHeight="1">
      <c r="A38" s="19"/>
      <c r="B38" s="835" t="s">
        <v>307</v>
      </c>
      <c r="C38" s="50"/>
      <c r="D38" s="50"/>
      <c r="E38" s="49"/>
    </row>
    <row r="39" spans="1:5" ht="13.7" customHeight="1">
      <c r="A39" s="19"/>
      <c r="B39" s="836"/>
      <c r="C39" s="45" t="s">
        <v>23</v>
      </c>
      <c r="D39" s="45" t="s">
        <v>24</v>
      </c>
      <c r="E39" s="41">
        <v>16</v>
      </c>
    </row>
    <row r="40" spans="1:5" ht="13.7" customHeight="1">
      <c r="A40" s="19"/>
      <c r="B40" s="836"/>
      <c r="C40" s="45" t="s">
        <v>48</v>
      </c>
      <c r="D40" s="45" t="s">
        <v>63</v>
      </c>
      <c r="E40" s="41">
        <v>17</v>
      </c>
    </row>
    <row r="41" spans="1:5" ht="13.7" customHeight="1">
      <c r="A41" s="19"/>
      <c r="B41" s="840"/>
      <c r="C41" s="59"/>
      <c r="D41" s="59"/>
      <c r="E41" s="47"/>
    </row>
    <row r="42" spans="1:5" ht="13.7" customHeight="1">
      <c r="A42" s="19"/>
      <c r="B42" s="835" t="s">
        <v>29</v>
      </c>
      <c r="C42" s="48"/>
      <c r="D42" s="60"/>
      <c r="E42" s="49"/>
    </row>
    <row r="43" spans="1:5" ht="13.7" customHeight="1">
      <c r="A43" s="19"/>
      <c r="B43" s="836"/>
      <c r="C43" s="45" t="s">
        <v>80</v>
      </c>
      <c r="D43" s="45" t="s">
        <v>30</v>
      </c>
      <c r="E43" s="51" t="s">
        <v>171</v>
      </c>
    </row>
    <row r="44" spans="1:5" ht="13.7" customHeight="1">
      <c r="B44" s="840"/>
      <c r="C44" s="46"/>
      <c r="D44" s="59"/>
      <c r="E44" s="47"/>
    </row>
    <row r="45" spans="1:5" ht="13.7" customHeight="1">
      <c r="B45" s="837" t="s">
        <v>87</v>
      </c>
      <c r="C45" s="48"/>
      <c r="D45" s="61"/>
      <c r="E45" s="49"/>
    </row>
    <row r="46" spans="1:5" ht="13.7" customHeight="1">
      <c r="B46" s="838"/>
      <c r="C46" s="45" t="s">
        <v>45</v>
      </c>
      <c r="D46" s="45" t="s">
        <v>27</v>
      </c>
      <c r="E46" s="41">
        <v>18</v>
      </c>
    </row>
    <row r="47" spans="1:5" ht="13.7" customHeight="1">
      <c r="B47" s="838"/>
      <c r="C47" s="45" t="s">
        <v>26</v>
      </c>
      <c r="D47" s="45" t="s">
        <v>28</v>
      </c>
      <c r="E47" s="41">
        <v>19</v>
      </c>
    </row>
    <row r="48" spans="1:5" ht="13.7" customHeight="1">
      <c r="B48" s="839"/>
      <c r="C48" s="46"/>
      <c r="D48" s="62"/>
      <c r="E48" s="63"/>
    </row>
    <row r="49" spans="2:8" ht="13.7" customHeight="1">
      <c r="B49" s="835" t="s">
        <v>88</v>
      </c>
      <c r="C49" s="48"/>
      <c r="D49" s="61"/>
      <c r="E49" s="64"/>
    </row>
    <row r="50" spans="2:8" ht="13.7" customHeight="1">
      <c r="B50" s="836"/>
      <c r="C50" s="45" t="s">
        <v>42</v>
      </c>
      <c r="D50" s="45" t="s">
        <v>31</v>
      </c>
      <c r="E50" s="791">
        <v>20</v>
      </c>
    </row>
    <row r="51" spans="2:8" ht="13.7" customHeight="1">
      <c r="B51" s="836"/>
      <c r="C51" s="45" t="s">
        <v>43</v>
      </c>
      <c r="D51" s="45" t="s">
        <v>32</v>
      </c>
      <c r="E51" s="41">
        <v>21</v>
      </c>
    </row>
    <row r="52" spans="2:8" ht="13.7" customHeight="1">
      <c r="B52" s="836"/>
      <c r="C52" s="45" t="s">
        <v>47</v>
      </c>
      <c r="D52" s="45" t="s">
        <v>33</v>
      </c>
      <c r="E52" s="41">
        <v>23</v>
      </c>
    </row>
    <row r="53" spans="2:8" ht="13.7" customHeight="1">
      <c r="B53" s="836"/>
      <c r="C53" s="45" t="s">
        <v>46</v>
      </c>
      <c r="D53" s="45" t="s">
        <v>34</v>
      </c>
      <c r="E53" s="41">
        <v>24</v>
      </c>
    </row>
    <row r="54" spans="2:8" ht="13.7" customHeight="1">
      <c r="B54" s="836"/>
      <c r="C54" s="46"/>
      <c r="D54" s="62"/>
      <c r="E54" s="63"/>
    </row>
    <row r="55" spans="2:8" ht="13.7" customHeight="1">
      <c r="B55" s="832" t="s">
        <v>370</v>
      </c>
      <c r="C55" s="65"/>
      <c r="D55" s="66"/>
      <c r="E55" s="67"/>
    </row>
    <row r="56" spans="2:8" ht="13.7" customHeight="1">
      <c r="B56" s="833"/>
      <c r="C56" s="65" t="s">
        <v>370</v>
      </c>
      <c r="D56" s="45" t="s">
        <v>389</v>
      </c>
      <c r="E56" s="41">
        <v>25</v>
      </c>
    </row>
    <row r="57" spans="2:8" ht="13.7" customHeight="1" thickBot="1">
      <c r="B57" s="834"/>
      <c r="C57" s="65"/>
      <c r="D57" s="62"/>
      <c r="E57" s="67"/>
    </row>
    <row r="58" spans="2:8" ht="13.7" customHeight="1">
      <c r="B58" s="68" t="s">
        <v>495</v>
      </c>
      <c r="C58" s="69"/>
      <c r="D58" s="69"/>
      <c r="E58" s="70"/>
      <c r="F58" s="1"/>
      <c r="G58" s="1"/>
      <c r="H58" s="1"/>
    </row>
    <row r="59" spans="2:8" ht="27.6" customHeight="1">
      <c r="B59" s="829" t="s">
        <v>420</v>
      </c>
      <c r="C59" s="830"/>
      <c r="D59" s="830"/>
      <c r="E59" s="831"/>
      <c r="F59" s="71"/>
      <c r="G59" s="71"/>
      <c r="H59" s="71"/>
    </row>
    <row r="60" spans="2:8" ht="11.25" customHeight="1">
      <c r="B60" s="72"/>
      <c r="C60" s="73"/>
      <c r="D60" s="73"/>
      <c r="E60" s="74"/>
      <c r="F60" s="1"/>
      <c r="G60" s="1"/>
      <c r="H60" s="1"/>
    </row>
    <row r="61" spans="2:8">
      <c r="B61" s="75" t="s">
        <v>384</v>
      </c>
      <c r="C61" s="73"/>
      <c r="D61" s="73"/>
      <c r="E61" s="74"/>
      <c r="F61" s="1"/>
      <c r="G61" s="1"/>
      <c r="H61" s="1"/>
    </row>
    <row r="62" spans="2:8">
      <c r="B62" s="75" t="s">
        <v>385</v>
      </c>
      <c r="C62" s="73"/>
      <c r="D62" s="73"/>
      <c r="E62" s="74"/>
      <c r="F62" s="1"/>
      <c r="G62" s="1"/>
      <c r="H62" s="1"/>
    </row>
    <row r="63" spans="2:8">
      <c r="B63" s="72"/>
      <c r="C63" s="73"/>
      <c r="D63" s="73"/>
      <c r="E63" s="74"/>
      <c r="F63" s="1"/>
      <c r="G63" s="1"/>
      <c r="H63" s="1"/>
    </row>
    <row r="64" spans="2:8">
      <c r="B64" s="76" t="s">
        <v>379</v>
      </c>
      <c r="C64" s="77" t="s">
        <v>380</v>
      </c>
      <c r="D64" s="78"/>
      <c r="E64" s="79"/>
      <c r="F64" s="1"/>
      <c r="G64" s="1"/>
      <c r="H64" s="1"/>
    </row>
    <row r="65" spans="2:8">
      <c r="B65" s="76" t="s">
        <v>381</v>
      </c>
      <c r="C65" s="77" t="s">
        <v>388</v>
      </c>
      <c r="D65" s="80"/>
      <c r="E65" s="81"/>
      <c r="F65" s="1"/>
      <c r="G65" s="1"/>
      <c r="H65" s="1"/>
    </row>
    <row r="66" spans="2:8">
      <c r="B66" s="76" t="s">
        <v>382</v>
      </c>
      <c r="C66" s="77" t="s">
        <v>386</v>
      </c>
      <c r="D66" s="78"/>
      <c r="E66" s="79"/>
      <c r="F66" s="1"/>
      <c r="G66" s="1"/>
      <c r="H66" s="1"/>
    </row>
    <row r="67" spans="2:8" ht="15.75" thickBot="1">
      <c r="B67" s="82" t="s">
        <v>383</v>
      </c>
      <c r="C67" s="83" t="s">
        <v>387</v>
      </c>
      <c r="D67" s="84"/>
      <c r="E67" s="85"/>
      <c r="F67" s="1"/>
      <c r="G67" s="1"/>
      <c r="H67" s="1"/>
    </row>
  </sheetData>
  <mergeCells count="11">
    <mergeCell ref="B2:E2"/>
    <mergeCell ref="B38:B41"/>
    <mergeCell ref="B17:B21"/>
    <mergeCell ref="B11:B13"/>
    <mergeCell ref="B14:B16"/>
    <mergeCell ref="B22:B30"/>
    <mergeCell ref="B59:E59"/>
    <mergeCell ref="B55:B57"/>
    <mergeCell ref="B49:B54"/>
    <mergeCell ref="B45:B48"/>
    <mergeCell ref="B42:B44"/>
  </mergeCells>
  <phoneticPr fontId="3" type="noConversion"/>
  <hyperlinks>
    <hyperlink ref="E12" location="'RFS Inc'!A1" display="'RFS Inc'!A1"/>
    <hyperlink ref="E15" location="'DISAGG Inc'!A1" display="'DISAGG Inc'!A1"/>
    <hyperlink ref="E18" location="'DISAGG Opex'!A1" display="'DISAGG Opex'!A1"/>
    <hyperlink ref="E19" location="'DISAGG Aloc1'!A1" display="'DISAGG Aloc1'!A1"/>
    <hyperlink ref="E20" location="'DISAGG Aloc2'!A1" display="'DISAGG Aloc2'!A1"/>
    <hyperlink ref="E23" location="'PTS Adj'!A1" display="'PTS Adj'!A1"/>
    <hyperlink ref="E25" location="'PTS PriceRedn'!A1" display="'PTS PriceRedn'!A1"/>
    <hyperlink ref="E29" location="'PTS Rev'!A1" display="'PTS Rev'!A1"/>
    <hyperlink ref="E35" location="'DISAGG ProvSum'!A1" display="'DISAGG ProvSum'!A1"/>
    <hyperlink ref="E39" location="'INF RelPartTrans'!A1" display="'INF RelPartTrans'!A1"/>
    <hyperlink ref="E40" location="'INF RevRec'!A1" display="'INF RevRec'!A1"/>
    <hyperlink ref="E27" location="'PTS PDisc'!A1" display="'PTS PDisc'!A1"/>
    <hyperlink ref="E46" location="'Historic Opex Summary'!A1" display="'Historic Opex Summary'!A1"/>
    <hyperlink ref="E47" location="'Hist Opex by Cat. Part Year'!A1" display="'Hist Opex by Cat. Part Year'!A1"/>
    <hyperlink ref="E51" location="'Hist Capex by Asset Class '!A1" display="'Hist Capex by Asset Class '!A1"/>
    <hyperlink ref="E52" location="'Hist Capex - Network'!A1" display="'Hist Capex - Network'!A1"/>
    <hyperlink ref="E50" location="'Historic Capex by Category'!A1" display="'Historic Capex by Category'!A1"/>
    <hyperlink ref="E53" location="'Hist Capex - Non-Network'!A1" display="'Hist Capex - Non-Network'!A1"/>
    <hyperlink ref="E36" location="'PTS ProvRec '!A1" display="12"/>
    <hyperlink ref="E32" location="'PTS Asset Aging'!A1" display="'PTS Asset Aging'!A1"/>
    <hyperlink ref="C67" r:id="rId1"/>
    <hyperlink ref="E56" location="DRS!A1" display="DRS!A1"/>
    <hyperlink ref="E9" location="'ACC Pol'!A1" display="'ACC Pol'!A1"/>
  </hyperlinks>
  <printOptions horizontalCentered="1"/>
  <pageMargins left="0.74803149606299213" right="0.74803149606299213" top="0.98425196850393704" bottom="0.98425196850393704" header="0.51181102362204722" footer="0.51181102362204722"/>
  <pageSetup paperSize="9" scale="71" orientation="portrait" r:id="rId2"/>
  <headerFooter differentFirst="1" alignWithMargins="0">
    <oddFooter>&amp;C&amp;P&amp;RAER Information Guideline (Version 2)</oddFooter>
  </headerFooter>
  <customProperties>
    <customPr name="_pios_id" r:id="rId3"/>
  </customPropertie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0">
    <tabColor rgb="FFFF0000"/>
    <pageSetUpPr fitToPage="1"/>
  </sheetPr>
  <dimension ref="A1:T97"/>
  <sheetViews>
    <sheetView view="pageBreakPreview" zoomScaleNormal="100" workbookViewId="0">
      <selection sqref="A1:L1"/>
    </sheetView>
  </sheetViews>
  <sheetFormatPr defaultColWidth="9.140625" defaultRowHeight="12.75"/>
  <cols>
    <col min="1" max="1" width="19.5703125" style="1" customWidth="1"/>
    <col min="2" max="2" width="10" style="1" customWidth="1"/>
    <col min="3" max="3" width="9.85546875" style="1" customWidth="1"/>
    <col min="4" max="4" width="12.85546875" style="1" customWidth="1"/>
    <col min="5" max="5" width="12.140625" style="1" customWidth="1"/>
    <col min="6" max="8" width="9.7109375" style="1" customWidth="1"/>
    <col min="9" max="11" width="9.140625" style="1"/>
    <col min="12" max="12" width="7.140625" style="1" bestFit="1" customWidth="1"/>
    <col min="13" max="15" width="9.140625" style="1"/>
    <col min="16" max="16" width="12.7109375" style="1" bestFit="1" customWidth="1"/>
    <col min="17" max="17" width="18.85546875" style="1" bestFit="1" customWidth="1"/>
    <col min="18" max="18" width="13.7109375" style="1" bestFit="1" customWidth="1"/>
    <col min="19" max="19" width="22" style="1" customWidth="1"/>
    <col min="20" max="16384" width="9.140625" style="1"/>
  </cols>
  <sheetData>
    <row r="1" spans="1:15" ht="18.75">
      <c r="A1" s="978" t="s">
        <v>526</v>
      </c>
      <c r="B1" s="978"/>
      <c r="C1" s="978"/>
      <c r="D1" s="978"/>
      <c r="E1" s="978"/>
      <c r="F1" s="978"/>
      <c r="G1" s="978"/>
      <c r="H1" s="978"/>
      <c r="I1" s="980"/>
      <c r="J1" s="980"/>
      <c r="K1" s="976"/>
      <c r="L1" s="976"/>
    </row>
    <row r="2" spans="1:15" ht="21">
      <c r="B2" s="935" t="s">
        <v>291</v>
      </c>
      <c r="C2" s="953"/>
      <c r="D2" s="953"/>
      <c r="E2" s="953"/>
      <c r="F2" s="953"/>
      <c r="G2" s="953"/>
      <c r="H2" s="953"/>
      <c r="I2" s="953"/>
      <c r="J2" s="953"/>
      <c r="K2" s="627"/>
    </row>
    <row r="6" spans="1:15">
      <c r="A6" s="956" t="s">
        <v>321</v>
      </c>
      <c r="B6" s="956"/>
      <c r="C6" s="956"/>
      <c r="D6" s="956"/>
      <c r="E6" s="956"/>
      <c r="F6" s="956"/>
      <c r="G6" s="956"/>
      <c r="H6" s="956"/>
      <c r="I6" s="956"/>
    </row>
    <row r="7" spans="1:15">
      <c r="A7" s="956"/>
      <c r="B7" s="956"/>
      <c r="C7" s="956"/>
      <c r="D7" s="956"/>
      <c r="E7" s="956"/>
      <c r="F7" s="956"/>
      <c r="G7" s="956"/>
      <c r="H7" s="956"/>
      <c r="I7" s="956"/>
    </row>
    <row r="8" spans="1:15">
      <c r="A8" s="956"/>
      <c r="B8" s="956"/>
      <c r="C8" s="956"/>
      <c r="D8" s="956"/>
      <c r="E8" s="956"/>
      <c r="F8" s="956"/>
      <c r="G8" s="956"/>
      <c r="H8" s="956"/>
      <c r="I8" s="956"/>
    </row>
    <row r="9" spans="1:15">
      <c r="A9" s="956"/>
      <c r="B9" s="956"/>
      <c r="C9" s="956"/>
      <c r="D9" s="956"/>
      <c r="E9" s="956"/>
      <c r="F9" s="956"/>
      <c r="G9" s="956"/>
      <c r="H9" s="956"/>
      <c r="I9" s="956"/>
    </row>
    <row r="10" spans="1:15">
      <c r="A10" s="956"/>
      <c r="B10" s="956"/>
      <c r="C10" s="956"/>
      <c r="D10" s="956"/>
      <c r="E10" s="956"/>
      <c r="F10" s="956"/>
      <c r="G10" s="956"/>
      <c r="H10" s="956"/>
      <c r="I10" s="956"/>
    </row>
    <row r="11" spans="1:15">
      <c r="A11" s="956"/>
      <c r="B11" s="956"/>
      <c r="C11" s="956"/>
      <c r="D11" s="956"/>
      <c r="E11" s="956"/>
      <c r="F11" s="956"/>
      <c r="G11" s="956"/>
      <c r="H11" s="956"/>
      <c r="I11" s="956"/>
      <c r="J11" s="676"/>
      <c r="K11" s="677"/>
      <c r="L11" s="628"/>
      <c r="M11" s="942"/>
      <c r="N11" s="942"/>
      <c r="O11" s="942"/>
    </row>
    <row r="12" spans="1:15" ht="12.75" customHeight="1">
      <c r="A12" s="5"/>
      <c r="E12" s="678"/>
      <c r="F12" s="628"/>
      <c r="G12" s="628"/>
      <c r="H12" s="628"/>
      <c r="I12" s="676"/>
      <c r="J12" s="676"/>
      <c r="K12" s="677"/>
      <c r="L12" s="628"/>
      <c r="M12" s="942"/>
      <c r="N12" s="942"/>
      <c r="O12" s="942"/>
    </row>
    <row r="13" spans="1:15">
      <c r="A13" s="5"/>
    </row>
    <row r="14" spans="1:15">
      <c r="A14" s="679" t="s">
        <v>264</v>
      </c>
      <c r="B14" s="630"/>
      <c r="C14" s="630"/>
      <c r="D14" s="630"/>
      <c r="E14" s="630"/>
      <c r="F14" s="630"/>
      <c r="G14" s="630"/>
      <c r="H14" s="630"/>
      <c r="I14" s="630"/>
      <c r="J14" s="630"/>
      <c r="K14" s="630"/>
      <c r="L14" s="631"/>
    </row>
    <row r="15" spans="1:15">
      <c r="A15" s="680"/>
      <c r="B15" s="73"/>
      <c r="C15" s="73"/>
      <c r="D15" s="73"/>
      <c r="E15" s="73"/>
      <c r="F15" s="73"/>
      <c r="G15" s="73"/>
      <c r="H15" s="73"/>
      <c r="I15" s="73"/>
      <c r="J15" s="73"/>
      <c r="K15" s="73"/>
      <c r="L15" s="583"/>
      <c r="N15" s="593"/>
    </row>
    <row r="16" spans="1:15">
      <c r="A16" s="943" t="s">
        <v>265</v>
      </c>
      <c r="B16" s="944"/>
      <c r="C16" s="944"/>
      <c r="D16" s="945"/>
      <c r="E16" s="681"/>
      <c r="F16" s="949" t="s">
        <v>256</v>
      </c>
      <c r="G16" s="682" t="s">
        <v>215</v>
      </c>
      <c r="H16" s="683" t="s">
        <v>216</v>
      </c>
      <c r="I16" s="684" t="s">
        <v>217</v>
      </c>
      <c r="J16" s="682" t="s">
        <v>218</v>
      </c>
      <c r="K16" s="684" t="s">
        <v>219</v>
      </c>
      <c r="L16" s="682" t="s">
        <v>262</v>
      </c>
    </row>
    <row r="17" spans="1:13">
      <c r="A17" s="946"/>
      <c r="B17" s="947"/>
      <c r="C17" s="947"/>
      <c r="D17" s="948"/>
      <c r="E17" s="685"/>
      <c r="F17" s="950"/>
      <c r="G17" s="686"/>
      <c r="H17" s="687"/>
      <c r="I17" s="688"/>
      <c r="J17" s="689"/>
      <c r="K17" s="687"/>
      <c r="L17" s="688"/>
    </row>
    <row r="18" spans="1:13">
      <c r="A18" s="954" t="s">
        <v>266</v>
      </c>
      <c r="B18" s="955"/>
      <c r="C18" s="690"/>
      <c r="D18" s="690"/>
      <c r="E18" s="691"/>
      <c r="F18" s="692"/>
      <c r="G18" s="692"/>
      <c r="H18" s="692"/>
      <c r="I18" s="692"/>
      <c r="J18" s="692"/>
      <c r="K18" s="692"/>
      <c r="L18" s="693"/>
    </row>
    <row r="19" spans="1:13">
      <c r="A19" s="694" t="s">
        <v>267</v>
      </c>
      <c r="B19" s="695" t="s">
        <v>268</v>
      </c>
      <c r="C19" s="696"/>
      <c r="D19" s="696"/>
      <c r="E19" s="696"/>
      <c r="F19" s="697"/>
      <c r="G19" s="698"/>
      <c r="H19" s="952"/>
      <c r="I19" s="952"/>
      <c r="J19" s="952"/>
      <c r="K19" s="952"/>
      <c r="L19" s="952"/>
    </row>
    <row r="20" spans="1:13">
      <c r="A20" s="694"/>
      <c r="B20" s="696"/>
      <c r="C20" s="696"/>
      <c r="D20" s="696"/>
      <c r="E20" s="696"/>
      <c r="F20" s="697"/>
      <c r="G20" s="698"/>
      <c r="H20" s="952"/>
      <c r="I20" s="952"/>
      <c r="J20" s="952"/>
      <c r="K20" s="952"/>
      <c r="L20" s="952"/>
    </row>
    <row r="21" spans="1:13">
      <c r="A21" s="699"/>
      <c r="B21" s="700" t="s">
        <v>269</v>
      </c>
      <c r="C21" s="701"/>
      <c r="D21" s="701"/>
      <c r="E21" s="701"/>
      <c r="F21" s="702"/>
      <c r="G21" s="703"/>
      <c r="H21" s="951"/>
      <c r="I21" s="951"/>
      <c r="J21" s="951"/>
      <c r="K21" s="951"/>
      <c r="L21" s="951"/>
    </row>
    <row r="22" spans="1:13">
      <c r="A22" s="704"/>
      <c r="B22" s="701"/>
      <c r="C22" s="701"/>
      <c r="D22" s="701"/>
      <c r="E22" s="701"/>
      <c r="F22" s="702"/>
      <c r="G22" s="703"/>
      <c r="H22" s="951"/>
      <c r="I22" s="951"/>
      <c r="J22" s="951"/>
      <c r="K22" s="951"/>
      <c r="L22" s="951"/>
    </row>
    <row r="23" spans="1:13">
      <c r="A23" s="694"/>
      <c r="B23" s="695" t="s">
        <v>40</v>
      </c>
      <c r="C23" s="696"/>
      <c r="D23" s="696"/>
      <c r="E23" s="696"/>
      <c r="F23" s="705"/>
      <c r="G23" s="696"/>
      <c r="H23" s="706"/>
      <c r="I23" s="705"/>
      <c r="J23" s="696"/>
      <c r="K23" s="705"/>
      <c r="L23" s="707"/>
    </row>
    <row r="24" spans="1:13">
      <c r="A24" s="708"/>
      <c r="B24" s="709"/>
      <c r="C24" s="709"/>
      <c r="D24" s="709"/>
      <c r="E24" s="709"/>
      <c r="F24" s="708"/>
      <c r="G24" s="709"/>
      <c r="H24" s="710"/>
      <c r="I24" s="708"/>
      <c r="J24" s="709"/>
      <c r="K24" s="708"/>
      <c r="L24" s="711"/>
    </row>
    <row r="25" spans="1:13">
      <c r="A25" s="712" t="s">
        <v>270</v>
      </c>
      <c r="B25" s="713"/>
      <c r="C25" s="713"/>
      <c r="D25" s="713"/>
      <c r="E25" s="713"/>
      <c r="F25" s="713"/>
      <c r="G25" s="713"/>
      <c r="H25" s="714"/>
      <c r="I25" s="713"/>
      <c r="J25" s="713"/>
      <c r="K25" s="713"/>
      <c r="L25" s="715"/>
    </row>
    <row r="26" spans="1:13">
      <c r="A26" s="716" t="s">
        <v>271</v>
      </c>
      <c r="B26" s="717"/>
      <c r="C26" s="718" t="s">
        <v>272</v>
      </c>
      <c r="D26" s="719"/>
      <c r="E26" s="719"/>
      <c r="F26" s="720"/>
      <c r="G26" s="719"/>
      <c r="H26" s="721"/>
      <c r="I26" s="720"/>
      <c r="J26" s="719"/>
      <c r="K26" s="720"/>
      <c r="L26" s="717"/>
    </row>
    <row r="27" spans="1:13">
      <c r="A27" s="722"/>
      <c r="B27" s="723"/>
      <c r="C27" s="724"/>
      <c r="D27" s="724"/>
      <c r="E27" s="724"/>
      <c r="F27" s="725"/>
      <c r="G27" s="724"/>
      <c r="H27" s="722"/>
      <c r="I27" s="725"/>
      <c r="J27" s="724"/>
      <c r="K27" s="725"/>
      <c r="L27" s="723"/>
      <c r="M27" s="628"/>
    </row>
    <row r="28" spans="1:13">
      <c r="A28" s="726" t="s">
        <v>273</v>
      </c>
      <c r="B28" s="707"/>
      <c r="C28" s="695" t="s">
        <v>274</v>
      </c>
      <c r="D28" s="696"/>
      <c r="E28" s="696"/>
      <c r="F28" s="705"/>
      <c r="G28" s="696"/>
      <c r="H28" s="706"/>
      <c r="I28" s="705"/>
      <c r="J28" s="696"/>
      <c r="K28" s="705"/>
      <c r="L28" s="707"/>
    </row>
    <row r="29" spans="1:13">
      <c r="A29" s="706"/>
      <c r="B29" s="707"/>
      <c r="C29" s="696"/>
      <c r="D29" s="696"/>
      <c r="E29" s="696"/>
      <c r="F29" s="705"/>
      <c r="G29" s="696"/>
      <c r="H29" s="706"/>
      <c r="I29" s="705"/>
      <c r="J29" s="696"/>
      <c r="K29" s="705"/>
      <c r="L29" s="707"/>
    </row>
    <row r="30" spans="1:13">
      <c r="A30" s="727"/>
      <c r="B30" s="723"/>
      <c r="C30" s="700" t="s">
        <v>275</v>
      </c>
      <c r="D30" s="724"/>
      <c r="E30" s="724"/>
      <c r="F30" s="725"/>
      <c r="G30" s="724"/>
      <c r="H30" s="722"/>
      <c r="I30" s="725"/>
      <c r="J30" s="724"/>
      <c r="K30" s="725"/>
      <c r="L30" s="723"/>
    </row>
    <row r="31" spans="1:13">
      <c r="A31" s="722"/>
      <c r="B31" s="723"/>
      <c r="C31" s="724"/>
      <c r="D31" s="724"/>
      <c r="E31" s="724"/>
      <c r="F31" s="725"/>
      <c r="G31" s="724"/>
      <c r="H31" s="722"/>
      <c r="I31" s="725"/>
      <c r="J31" s="724"/>
      <c r="K31" s="725"/>
      <c r="L31" s="723"/>
    </row>
    <row r="32" spans="1:13">
      <c r="A32" s="726"/>
      <c r="B32" s="707"/>
      <c r="C32" s="695" t="s">
        <v>40</v>
      </c>
      <c r="D32" s="696"/>
      <c r="E32" s="696"/>
      <c r="F32" s="705"/>
      <c r="G32" s="696"/>
      <c r="H32" s="706"/>
      <c r="I32" s="705"/>
      <c r="J32" s="696"/>
      <c r="K32" s="705"/>
      <c r="L32" s="707"/>
    </row>
    <row r="33" spans="1:12">
      <c r="A33" s="710"/>
      <c r="B33" s="711"/>
      <c r="C33" s="709"/>
      <c r="D33" s="709"/>
      <c r="E33" s="709"/>
      <c r="F33" s="708"/>
      <c r="G33" s="709"/>
      <c r="H33" s="710"/>
      <c r="I33" s="708"/>
      <c r="J33" s="709"/>
      <c r="K33" s="708"/>
      <c r="L33" s="711"/>
    </row>
    <row r="34" spans="1:12">
      <c r="A34" s="606"/>
      <c r="B34" s="73"/>
      <c r="C34" s="73"/>
      <c r="D34" s="73"/>
      <c r="E34" s="73"/>
      <c r="F34" s="73"/>
      <c r="G34" s="73"/>
      <c r="H34" s="73"/>
      <c r="I34" s="73"/>
      <c r="J34" s="73"/>
      <c r="K34" s="73"/>
      <c r="L34" s="583"/>
    </row>
    <row r="35" spans="1:12">
      <c r="A35" s="728" t="s">
        <v>276</v>
      </c>
      <c r="B35" s="729"/>
      <c r="C35" s="729"/>
      <c r="D35" s="730"/>
      <c r="E35" s="73"/>
      <c r="F35" s="731"/>
      <c r="G35" s="731"/>
      <c r="H35" s="731"/>
      <c r="I35" s="731"/>
      <c r="J35" s="731"/>
      <c r="K35" s="731"/>
      <c r="L35" s="731"/>
    </row>
    <row r="36" spans="1:12">
      <c r="A36" s="732" t="s">
        <v>277</v>
      </c>
      <c r="B36" s="733"/>
      <c r="C36" s="733"/>
      <c r="D36" s="734"/>
      <c r="E36" s="625"/>
      <c r="F36" s="735"/>
      <c r="G36" s="735"/>
      <c r="H36" s="735"/>
      <c r="I36" s="735"/>
      <c r="J36" s="735"/>
      <c r="K36" s="735"/>
      <c r="L36" s="736"/>
    </row>
    <row r="66" spans="15:20">
      <c r="O66" s="593"/>
    </row>
    <row r="67" spans="15:20">
      <c r="O67" s="593"/>
    </row>
    <row r="68" spans="15:20">
      <c r="O68" s="593"/>
      <c r="T68" s="73"/>
    </row>
    <row r="69" spans="15:20">
      <c r="O69" s="593"/>
    </row>
    <row r="70" spans="15:20">
      <c r="O70" s="593"/>
    </row>
    <row r="71" spans="15:20">
      <c r="O71" s="593"/>
    </row>
    <row r="72" spans="15:20">
      <c r="O72" s="593"/>
    </row>
    <row r="73" spans="15:20">
      <c r="O73" s="593"/>
    </row>
    <row r="74" spans="15:20">
      <c r="O74" s="593"/>
    </row>
    <row r="75" spans="15:20">
      <c r="O75" s="593"/>
    </row>
    <row r="76" spans="15:20">
      <c r="O76" s="593"/>
    </row>
    <row r="77" spans="15:20">
      <c r="O77" s="593"/>
    </row>
    <row r="78" spans="15:20">
      <c r="O78" s="593"/>
    </row>
    <row r="79" spans="15:20">
      <c r="O79" s="593"/>
    </row>
    <row r="80" spans="15:20">
      <c r="O80" s="593"/>
    </row>
    <row r="81" spans="15:15">
      <c r="O81" s="593"/>
    </row>
    <row r="82" spans="15:15">
      <c r="O82" s="593"/>
    </row>
    <row r="83" spans="15:15">
      <c r="O83" s="593"/>
    </row>
    <row r="84" spans="15:15">
      <c r="O84" s="593"/>
    </row>
    <row r="85" spans="15:15">
      <c r="O85" s="593"/>
    </row>
    <row r="86" spans="15:15">
      <c r="O86" s="593"/>
    </row>
    <row r="87" spans="15:15">
      <c r="O87" s="593"/>
    </row>
    <row r="88" spans="15:15">
      <c r="O88" s="593"/>
    </row>
    <row r="89" spans="15:15">
      <c r="O89" s="593"/>
    </row>
    <row r="90" spans="15:15">
      <c r="O90" s="593"/>
    </row>
    <row r="91" spans="15:15">
      <c r="O91" s="593"/>
    </row>
    <row r="92" spans="15:15">
      <c r="O92" s="593"/>
    </row>
    <row r="93" spans="15:15">
      <c r="O93" s="593"/>
    </row>
    <row r="94" spans="15:15">
      <c r="O94" s="593"/>
    </row>
    <row r="95" spans="15:15">
      <c r="O95" s="593"/>
    </row>
    <row r="96" spans="15:15">
      <c r="O96" s="593"/>
    </row>
    <row r="97" spans="15:15">
      <c r="O97" s="593"/>
    </row>
  </sheetData>
  <mergeCells count="17">
    <mergeCell ref="A1:H1"/>
    <mergeCell ref="B2:J2"/>
    <mergeCell ref="K19:K20"/>
    <mergeCell ref="L19:L20"/>
    <mergeCell ref="A18:B18"/>
    <mergeCell ref="J19:J20"/>
    <mergeCell ref="A6:I11"/>
    <mergeCell ref="M11:O12"/>
    <mergeCell ref="A16:D17"/>
    <mergeCell ref="F16:F17"/>
    <mergeCell ref="K21:K22"/>
    <mergeCell ref="L21:L22"/>
    <mergeCell ref="H19:H20"/>
    <mergeCell ref="H21:H22"/>
    <mergeCell ref="I21:I22"/>
    <mergeCell ref="J21:J22"/>
    <mergeCell ref="I19:I20"/>
  </mergeCells>
  <phoneticPr fontId="0" type="noConversion"/>
  <pageMargins left="0.74803149606299213" right="0.74803149606299213" top="0.98425196850393704" bottom="0.98425196850393704" header="0.51181102362204722" footer="0.51181102362204722"/>
  <pageSetup paperSize="9" scale="98" orientation="landscape" r:id="rId1"/>
  <headerFooter alignWithMargins="0">
    <oddFooter>&amp;C&amp;P&amp;RAER Information Guidelines</oddFooter>
  </headerFooter>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36868" r:id="rId5" name="Button 4">
              <controlPr defaultSize="0" print="0" autoFill="0" autoPict="0" macro="[0]!Macro16">
                <anchor moveWithCells="1" sizeWithCells="1">
                  <from>
                    <xdr:col>6</xdr:col>
                    <xdr:colOff>314325</xdr:colOff>
                    <xdr:row>4</xdr:row>
                    <xdr:rowOff>104775</xdr:rowOff>
                  </from>
                  <to>
                    <xdr:col>7</xdr:col>
                    <xdr:colOff>619125</xdr:colOff>
                    <xdr:row>5</xdr:row>
                    <xdr:rowOff>152400</xdr:rowOff>
                  </to>
                </anchor>
              </controlPr>
            </control>
          </mc:Choice>
        </mc:AlternateContent>
        <mc:AlternateContent xmlns:mc="http://schemas.openxmlformats.org/markup-compatibility/2006">
          <mc:Choice Requires="x14">
            <control shapeId="36870" r:id="rId6" name="Button 6">
              <controlPr defaultSize="0" print="0" autoFill="0" autoPict="0" macro="[0]!HistoricCapexInstructions">
                <anchor moveWithCells="1" sizeWithCells="1">
                  <from>
                    <xdr:col>6</xdr:col>
                    <xdr:colOff>314325</xdr:colOff>
                    <xdr:row>6</xdr:row>
                    <xdr:rowOff>66675</xdr:rowOff>
                  </from>
                  <to>
                    <xdr:col>7</xdr:col>
                    <xdr:colOff>619125</xdr:colOff>
                    <xdr:row>7</xdr:row>
                    <xdr:rowOff>133350</xdr:rowOff>
                  </to>
                </anchor>
              </controlPr>
            </control>
          </mc:Choice>
        </mc:AlternateContent>
        <mc:AlternateContent xmlns:mc="http://schemas.openxmlformats.org/markup-compatibility/2006">
          <mc:Choice Requires="x14">
            <control shapeId="36871" r:id="rId7" name="Button 7">
              <controlPr defaultSize="0" print="0" autoFill="0" autoPict="0" macro="[0]!CommentaryonHistoricCapex">
                <anchor moveWithCells="1" sizeWithCells="1">
                  <from>
                    <xdr:col>6</xdr:col>
                    <xdr:colOff>314325</xdr:colOff>
                    <xdr:row>7</xdr:row>
                    <xdr:rowOff>123825</xdr:rowOff>
                  </from>
                  <to>
                    <xdr:col>7</xdr:col>
                    <xdr:colOff>619125</xdr:colOff>
                    <xdr:row>9</xdr:row>
                    <xdr:rowOff>28575</xdr:rowOff>
                  </to>
                </anchor>
              </controlPr>
            </control>
          </mc:Choice>
        </mc:AlternateContent>
        <mc:AlternateContent xmlns:mc="http://schemas.openxmlformats.org/markup-compatibility/2006">
          <mc:Choice Requires="x14">
            <control shapeId="36872" r:id="rId8" name="Button 8">
              <controlPr defaultSize="0" print="0" autoFill="0" autoPict="0" macro="[0]!Macro16">
                <anchor moveWithCells="1" sizeWithCells="1">
                  <from>
                    <xdr:col>0</xdr:col>
                    <xdr:colOff>104775</xdr:colOff>
                    <xdr:row>0</xdr:row>
                    <xdr:rowOff>9525</xdr:rowOff>
                  </from>
                  <to>
                    <xdr:col>0</xdr:col>
                    <xdr:colOff>114300</xdr:colOff>
                    <xdr:row>0</xdr:row>
                    <xdr:rowOff>9525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00B050"/>
  </sheetPr>
  <dimension ref="A1:AO135"/>
  <sheetViews>
    <sheetView view="pageBreakPreview" topLeftCell="B1" zoomScaleNormal="100" zoomScaleSheetLayoutView="100" workbookViewId="0">
      <selection activeCell="B1" sqref="B1:U1"/>
    </sheetView>
  </sheetViews>
  <sheetFormatPr defaultColWidth="9.140625" defaultRowHeight="12.75"/>
  <cols>
    <col min="1" max="1" width="10.7109375" style="1" customWidth="1"/>
    <col min="2" max="2" width="34.140625" style="1" customWidth="1"/>
    <col min="3" max="3" width="21" style="1" hidden="1" customWidth="1"/>
    <col min="4" max="11" width="10.7109375" style="1" customWidth="1"/>
    <col min="12" max="12" width="2.42578125" style="1" customWidth="1"/>
    <col min="13" max="13" width="48.7109375" style="1" bestFit="1" customWidth="1"/>
    <col min="14" max="21" width="10.7109375" style="1" customWidth="1"/>
    <col min="22" max="29" width="15.7109375" style="1" customWidth="1"/>
    <col min="30" max="32" width="12" style="1" customWidth="1"/>
    <col min="33" max="33" width="9.42578125" style="1" bestFit="1" customWidth="1"/>
    <col min="34" max="34" width="12.5703125" style="1" customWidth="1"/>
    <col min="35" max="16384" width="9.140625" style="1"/>
  </cols>
  <sheetData>
    <row r="1" spans="1:22" ht="18.75">
      <c r="B1" s="978" t="s">
        <v>526</v>
      </c>
      <c r="C1" s="978"/>
      <c r="D1" s="978"/>
      <c r="E1" s="978"/>
      <c r="F1" s="978"/>
      <c r="G1" s="978"/>
      <c r="H1" s="978"/>
      <c r="I1" s="978"/>
      <c r="J1" s="980"/>
      <c r="K1" s="980"/>
      <c r="L1" s="976"/>
      <c r="M1" s="976"/>
      <c r="N1" s="976"/>
      <c r="O1" s="976"/>
      <c r="P1" s="976"/>
      <c r="Q1" s="976"/>
      <c r="R1" s="976"/>
      <c r="S1" s="976"/>
      <c r="T1" s="976"/>
      <c r="U1" s="976"/>
    </row>
    <row r="2" spans="1:22" ht="21">
      <c r="B2" s="935" t="s">
        <v>292</v>
      </c>
      <c r="C2" s="935"/>
      <c r="D2" s="935"/>
      <c r="E2" s="935"/>
      <c r="F2" s="935"/>
      <c r="G2" s="935"/>
      <c r="H2" s="935"/>
      <c r="I2" s="935"/>
      <c r="J2" s="935"/>
      <c r="K2" s="935"/>
      <c r="L2" s="935"/>
      <c r="M2" s="935"/>
      <c r="N2" s="935"/>
      <c r="O2" s="935"/>
      <c r="P2" s="935"/>
      <c r="Q2" s="935"/>
      <c r="R2" s="935"/>
      <c r="S2" s="935"/>
    </row>
    <row r="3" spans="1:22" ht="25.5" customHeight="1"/>
    <row r="4" spans="1:22" ht="35.25" customHeight="1">
      <c r="A4" s="737"/>
      <c r="B4" s="73"/>
      <c r="C4" s="73"/>
    </row>
    <row r="5" spans="1:22">
      <c r="A5" s="964" t="s">
        <v>471</v>
      </c>
      <c r="B5" s="964"/>
      <c r="C5" s="964"/>
      <c r="D5" s="964"/>
      <c r="E5" s="964"/>
      <c r="F5" s="964"/>
      <c r="G5" s="964"/>
      <c r="H5" s="964"/>
      <c r="I5" s="964"/>
      <c r="J5" s="964"/>
      <c r="K5" s="964"/>
      <c r="M5" s="964" t="s">
        <v>457</v>
      </c>
      <c r="N5" s="964"/>
      <c r="O5" s="964"/>
      <c r="P5" s="964"/>
      <c r="Q5" s="964"/>
      <c r="R5" s="964"/>
      <c r="S5" s="964"/>
      <c r="T5" s="964"/>
      <c r="U5" s="964"/>
      <c r="V5" s="767"/>
    </row>
    <row r="6" spans="1:22">
      <c r="A6" s="961"/>
      <c r="B6" s="961"/>
      <c r="C6" s="961"/>
      <c r="D6" s="738" t="s">
        <v>458</v>
      </c>
      <c r="E6" s="738" t="s">
        <v>391</v>
      </c>
      <c r="F6" s="738" t="s">
        <v>459</v>
      </c>
      <c r="G6" s="738" t="s">
        <v>460</v>
      </c>
      <c r="H6" s="738" t="s">
        <v>461</v>
      </c>
      <c r="I6" s="738" t="s">
        <v>462</v>
      </c>
      <c r="M6" s="738"/>
      <c r="N6" s="738" t="s">
        <v>458</v>
      </c>
      <c r="O6" s="738" t="s">
        <v>391</v>
      </c>
      <c r="P6" s="738" t="s">
        <v>459</v>
      </c>
      <c r="Q6" s="738" t="s">
        <v>460</v>
      </c>
      <c r="R6" s="738" t="s">
        <v>461</v>
      </c>
      <c r="S6" s="738" t="s">
        <v>462</v>
      </c>
    </row>
    <row r="7" spans="1:22">
      <c r="A7" s="961" t="s">
        <v>300</v>
      </c>
      <c r="B7" s="961"/>
      <c r="C7" s="961"/>
      <c r="D7" s="5"/>
      <c r="E7" s="5"/>
      <c r="F7" s="5"/>
      <c r="G7" s="5"/>
      <c r="H7" s="5"/>
      <c r="M7" s="738"/>
      <c r="N7" s="5"/>
      <c r="O7" s="5"/>
      <c r="P7" s="5"/>
      <c r="Q7" s="5"/>
      <c r="R7" s="5"/>
    </row>
    <row r="8" spans="1:22">
      <c r="A8" s="593"/>
      <c r="B8" s="739" t="s">
        <v>348</v>
      </c>
      <c r="C8" s="739" t="s">
        <v>348</v>
      </c>
      <c r="D8" s="740">
        <v>22.778164</v>
      </c>
      <c r="E8" s="740">
        <v>1.7561077487677905</v>
      </c>
      <c r="F8" s="740">
        <f>'[20]Hist Capex by Asset Class '!$F$8</f>
        <v>3.2826781498158608</v>
      </c>
      <c r="G8" s="740">
        <f>'[21]Hist Capex by Asset Class '!$G8</f>
        <v>6.2778401176484415</v>
      </c>
      <c r="H8" s="740">
        <f>'[22]Hist Capex by Asset Class '!$H$8</f>
        <v>8.8487968558178682</v>
      </c>
      <c r="I8" s="740">
        <f>'[23]Hist Capex by Asset Class '!$I8</f>
        <v>8.5488526574365196</v>
      </c>
      <c r="M8" s="739" t="s">
        <v>348</v>
      </c>
      <c r="N8" s="741"/>
      <c r="O8" s="740">
        <v>0</v>
      </c>
      <c r="P8" s="740">
        <f>'[22]Hist Capex by Asset Class '!$P8</f>
        <v>0</v>
      </c>
      <c r="Q8" s="740">
        <f>'[21]Hist Capex by Asset Class '!$Q8</f>
        <v>7.4232669859999989E-2</v>
      </c>
      <c r="R8" s="740">
        <f>'[22]Hist Capex by Asset Class '!$R8</f>
        <v>0</v>
      </c>
      <c r="S8" s="740">
        <f>'[23]Hist Capex by Asset Class '!$S8</f>
        <v>0</v>
      </c>
    </row>
    <row r="9" spans="1:22">
      <c r="A9" s="593"/>
      <c r="B9" s="742" t="s">
        <v>349</v>
      </c>
      <c r="C9" s="742" t="s">
        <v>349</v>
      </c>
      <c r="D9" s="740">
        <v>0.11354400000000001</v>
      </c>
      <c r="E9" s="740">
        <v>0.68669573916481053</v>
      </c>
      <c r="F9" s="740">
        <f>'[20]Hist Capex by Asset Class '!$F$9</f>
        <v>0.92489340514629059</v>
      </c>
      <c r="G9" s="740">
        <f>'[21]Hist Capex by Asset Class '!$G9</f>
        <v>6.5916236349593715</v>
      </c>
      <c r="H9" s="740">
        <f>'[22]Hist Capex by Asset Class '!$H9</f>
        <v>7.7187261530193263</v>
      </c>
      <c r="I9" s="740">
        <f>'[23]Hist Capex by Asset Class '!$I9</f>
        <v>7.6911903584136354</v>
      </c>
      <c r="M9" s="742" t="s">
        <v>349</v>
      </c>
      <c r="N9" s="741"/>
      <c r="O9" s="740">
        <v>7.7666149999999989E-2</v>
      </c>
      <c r="P9" s="740">
        <f>'[22]Hist Capex by Asset Class '!$P9</f>
        <v>0.18007115639999999</v>
      </c>
      <c r="Q9" s="740">
        <f>'[21]Hist Capex by Asset Class '!$Q9</f>
        <v>0.54543250236999996</v>
      </c>
      <c r="R9" s="740">
        <f>'[22]Hist Capex by Asset Class '!$R9</f>
        <v>0.10452252312799999</v>
      </c>
      <c r="S9" s="740">
        <f>'[23]Hist Capex by Asset Class '!$S9</f>
        <v>0.30785203917699994</v>
      </c>
    </row>
    <row r="10" spans="1:22">
      <c r="A10" s="593"/>
      <c r="B10" s="743" t="s">
        <v>350</v>
      </c>
      <c r="C10" s="743" t="s">
        <v>350</v>
      </c>
      <c r="D10" s="740">
        <v>0.46624399999999999</v>
      </c>
      <c r="E10" s="740">
        <v>0.12760861235603682</v>
      </c>
      <c r="F10" s="740">
        <f>'[20]Hist Capex by Asset Class '!$F$10</f>
        <v>0.17447116952784969</v>
      </c>
      <c r="G10" s="740">
        <f>'[21]Hist Capex by Asset Class '!$G10</f>
        <v>9.2300560032135692</v>
      </c>
      <c r="H10" s="740">
        <f>'[22]Hist Capex by Asset Class '!$H10</f>
        <v>9.4674689675808903</v>
      </c>
      <c r="I10" s="740">
        <f>'[23]Hist Capex by Asset Class '!$I10</f>
        <v>5.6109469384724866</v>
      </c>
      <c r="M10" s="743" t="s">
        <v>350</v>
      </c>
      <c r="N10" s="741"/>
      <c r="O10" s="740">
        <v>0</v>
      </c>
      <c r="P10" s="740">
        <f>'[22]Hist Capex by Asset Class '!$P10</f>
        <v>0.11585002559999999</v>
      </c>
      <c r="Q10" s="740">
        <f>'[21]Hist Capex by Asset Class '!$Q10</f>
        <v>0.91051218148000013</v>
      </c>
      <c r="R10" s="740">
        <f>'[22]Hist Capex by Asset Class '!$R10</f>
        <v>0.17655300871199997</v>
      </c>
      <c r="S10" s="740">
        <f>'[23]Hist Capex by Asset Class '!$S10</f>
        <v>0.52048380760799995</v>
      </c>
    </row>
    <row r="11" spans="1:22">
      <c r="A11" s="593"/>
      <c r="B11" s="742" t="s">
        <v>351</v>
      </c>
      <c r="C11" s="742" t="s">
        <v>351</v>
      </c>
      <c r="D11" s="740">
        <v>8.2339559999999992</v>
      </c>
      <c r="E11" s="740">
        <v>4.7808991539840333</v>
      </c>
      <c r="F11" s="740">
        <f>'[20]Hist Capex by Asset Class '!$F$11</f>
        <v>1.5077817504953621</v>
      </c>
      <c r="G11" s="740">
        <f>'[21]Hist Capex by Asset Class '!$G11</f>
        <v>2.4216024882352496</v>
      </c>
      <c r="H11" s="740">
        <f>'[22]Hist Capex by Asset Class '!$H11</f>
        <v>1.5050378541587293</v>
      </c>
      <c r="I11" s="740">
        <f>'[23]Hist Capex by Asset Class '!$I11</f>
        <v>1.2113286343744354</v>
      </c>
      <c r="M11" s="742" t="s">
        <v>351</v>
      </c>
      <c r="N11" s="741"/>
      <c r="O11" s="740">
        <v>0</v>
      </c>
      <c r="P11" s="740">
        <f>'[22]Hist Capex by Asset Class '!$P11</f>
        <v>1.4631318000000001E-2</v>
      </c>
      <c r="Q11" s="740">
        <f>'[21]Hist Capex by Asset Class '!$Q11</f>
        <v>0.11680240065000004</v>
      </c>
      <c r="R11" s="740">
        <f>'[22]Hist Capex by Asset Class '!$R11</f>
        <v>2.2374696359999998E-2</v>
      </c>
      <c r="S11" s="740">
        <f>'[23]Hist Capex by Asset Class '!$S11</f>
        <v>6.5899304564999997E-2</v>
      </c>
    </row>
    <row r="12" spans="1:22">
      <c r="A12" s="593"/>
      <c r="B12" s="739" t="s">
        <v>352</v>
      </c>
      <c r="C12" s="739" t="s">
        <v>352</v>
      </c>
      <c r="D12" s="740">
        <v>22.782575999999999</v>
      </c>
      <c r="E12" s="740">
        <v>7.9481139509092618</v>
      </c>
      <c r="F12" s="740">
        <f>'[20]Hist Capex by Asset Class '!$F$12</f>
        <v>4.0455310124908461</v>
      </c>
      <c r="G12" s="740">
        <f>'[21]Hist Capex by Asset Class '!$G12</f>
        <v>11.399324884138542</v>
      </c>
      <c r="H12" s="740">
        <f>'[22]Hist Capex by Asset Class '!$H12</f>
        <v>11.669344414814185</v>
      </c>
      <c r="I12" s="740">
        <f>'[23]Hist Capex by Asset Class '!$I12</f>
        <v>7.0631074367074236</v>
      </c>
      <c r="M12" s="739" t="s">
        <v>352</v>
      </c>
      <c r="N12" s="741"/>
      <c r="O12" s="740">
        <v>9.4973899999999997E-3</v>
      </c>
      <c r="P12" s="740">
        <f>'[22]Hist Capex by Asset Class '!$P12</f>
        <v>0.61624902999999998</v>
      </c>
      <c r="Q12" s="740">
        <f>'[21]Hist Capex by Asset Class '!$Q12</f>
        <v>0.41650453949999994</v>
      </c>
      <c r="R12" s="740">
        <f>'[22]Hist Capex by Asset Class '!$R12</f>
        <v>9.7914891800000001E-2</v>
      </c>
      <c r="S12" s="740">
        <f>'[23]Hist Capex by Asset Class '!$S12</f>
        <v>0.23782765864999997</v>
      </c>
    </row>
    <row r="13" spans="1:22">
      <c r="A13" s="593"/>
      <c r="B13" s="742" t="s">
        <v>353</v>
      </c>
      <c r="C13" s="742" t="s">
        <v>353</v>
      </c>
      <c r="D13" s="740">
        <v>3.3771450000000001</v>
      </c>
      <c r="E13" s="740">
        <v>1.1766649465369321</v>
      </c>
      <c r="F13" s="740">
        <f>'[20]Hist Capex by Asset Class '!$F$13</f>
        <v>0.68828244513875458</v>
      </c>
      <c r="G13" s="740">
        <f>'[21]Hist Capex by Asset Class '!$G13</f>
        <v>0.30329711609196247</v>
      </c>
      <c r="H13" s="740">
        <f>'[22]Hist Capex by Asset Class '!$H13</f>
        <v>0.28798177736723746</v>
      </c>
      <c r="I13" s="740">
        <f>'[23]Hist Capex by Asset Class '!$I13</f>
        <v>11.239491685885081</v>
      </c>
      <c r="M13" s="742" t="s">
        <v>353</v>
      </c>
      <c r="N13" s="741"/>
      <c r="O13" s="740">
        <v>0.13943454999999999</v>
      </c>
      <c r="P13" s="740">
        <f>'[22]Hist Capex by Asset Class '!$P13</f>
        <v>0.24872168</v>
      </c>
      <c r="Q13" s="740">
        <f>'[21]Hist Capex by Asset Class '!$Q13</f>
        <v>0</v>
      </c>
      <c r="R13" s="740">
        <f>'[22]Hist Capex by Asset Class '!$R13</f>
        <v>0</v>
      </c>
      <c r="S13" s="740">
        <f>'[23]Hist Capex by Asset Class '!$S13</f>
        <v>0</v>
      </c>
    </row>
    <row r="14" spans="1:22">
      <c r="A14" s="593"/>
      <c r="B14" s="739" t="s">
        <v>354</v>
      </c>
      <c r="C14" s="739" t="s">
        <v>354</v>
      </c>
      <c r="D14" s="740">
        <v>14.167740999999999</v>
      </c>
      <c r="E14" s="740">
        <v>4.4730206414099118</v>
      </c>
      <c r="F14" s="740">
        <f>'[20]Hist Capex by Asset Class '!$F$14</f>
        <v>4.004121852759214</v>
      </c>
      <c r="G14" s="740">
        <f>'[21]Hist Capex by Asset Class '!$G14</f>
        <v>2.7528467685103579</v>
      </c>
      <c r="H14" s="740">
        <f>'[22]Hist Capex by Asset Class '!$H14</f>
        <v>0.67805323914318028</v>
      </c>
      <c r="I14" s="740">
        <f>'[23]Hist Capex by Asset Class '!$I14</f>
        <v>0.76084898129652545</v>
      </c>
      <c r="M14" s="739" t="s">
        <v>354</v>
      </c>
      <c r="N14" s="741"/>
      <c r="O14" s="740">
        <v>2.0974340000000001E-2</v>
      </c>
      <c r="P14" s="740">
        <f>'[22]Hist Capex by Asset Class '!$P14</f>
        <v>0.25984870999999998</v>
      </c>
      <c r="Q14" s="740">
        <f>'[21]Hist Capex by Asset Class '!$Q14</f>
        <v>3.0113160000000003E-2</v>
      </c>
      <c r="R14" s="740">
        <f>'[22]Hist Capex by Asset Class '!$R14</f>
        <v>0</v>
      </c>
      <c r="S14" s="740">
        <f>'[23]Hist Capex by Asset Class '!$S14</f>
        <v>0</v>
      </c>
    </row>
    <row r="15" spans="1:22">
      <c r="A15" s="593"/>
      <c r="B15" s="742" t="s">
        <v>355</v>
      </c>
      <c r="C15" s="742" t="s">
        <v>355</v>
      </c>
      <c r="D15" s="740">
        <v>9.9852999999999997E-2</v>
      </c>
      <c r="E15" s="740">
        <v>-1.6898200000000002E-2</v>
      </c>
      <c r="F15" s="740">
        <f>'[20]Hist Capex by Asset Class '!$F$15</f>
        <v>0</v>
      </c>
      <c r="G15" s="740">
        <f>'[21]Hist Capex by Asset Class '!$G15</f>
        <v>0</v>
      </c>
      <c r="H15" s="740">
        <f>'[22]Hist Capex by Asset Class '!$H15</f>
        <v>0</v>
      </c>
      <c r="I15" s="740">
        <f>'[23]Hist Capex by Asset Class '!$I15</f>
        <v>0</v>
      </c>
      <c r="M15" s="742" t="s">
        <v>355</v>
      </c>
      <c r="N15" s="741"/>
      <c r="O15" s="740">
        <v>0</v>
      </c>
      <c r="P15" s="740">
        <f>'[22]Hist Capex by Asset Class '!$P15</f>
        <v>0</v>
      </c>
      <c r="Q15" s="740">
        <f>'[21]Hist Capex by Asset Class '!$Q15</f>
        <v>0</v>
      </c>
      <c r="R15" s="740">
        <f>'[22]Hist Capex by Asset Class '!$R15</f>
        <v>0</v>
      </c>
      <c r="S15" s="740">
        <f>'[23]Hist Capex by Asset Class '!$S15</f>
        <v>0</v>
      </c>
    </row>
    <row r="16" spans="1:22">
      <c r="A16" s="593"/>
      <c r="B16" s="739" t="s">
        <v>356</v>
      </c>
      <c r="C16" s="739" t="s">
        <v>356</v>
      </c>
      <c r="D16" s="740">
        <v>1.411877</v>
      </c>
      <c r="E16" s="740">
        <v>0.61025017679999993</v>
      </c>
      <c r="F16" s="740">
        <f>'[20]Hist Capex by Asset Class '!$F$16</f>
        <v>4.3518812599999999</v>
      </c>
      <c r="G16" s="740">
        <f>'[21]Hist Capex by Asset Class '!$G16</f>
        <v>6.5911148179564982</v>
      </c>
      <c r="H16" s="740">
        <f>'[22]Hist Capex by Asset Class '!$H16</f>
        <v>5.9168457405962602</v>
      </c>
      <c r="I16" s="740">
        <f>'[23]Hist Capex by Asset Class '!$I16</f>
        <v>1.8028407</v>
      </c>
      <c r="M16" s="739" t="s">
        <v>356</v>
      </c>
      <c r="N16" s="741"/>
      <c r="O16" s="740">
        <v>0</v>
      </c>
      <c r="P16" s="740">
        <f>'[22]Hist Capex by Asset Class '!$P16</f>
        <v>3.4623960000000002E-2</v>
      </c>
      <c r="Q16" s="740">
        <f>'[21]Hist Capex by Asset Class '!$Q16</f>
        <v>-1.5387599999999993E-3</v>
      </c>
      <c r="R16" s="740">
        <f>'[22]Hist Capex by Asset Class '!$R16</f>
        <v>0</v>
      </c>
      <c r="S16" s="740">
        <f>'[23]Hist Capex by Asset Class '!$S16</f>
        <v>0</v>
      </c>
    </row>
    <row r="17" spans="1:41">
      <c r="A17" s="593"/>
      <c r="B17" s="742" t="s">
        <v>357</v>
      </c>
      <c r="C17" s="742" t="s">
        <v>357</v>
      </c>
      <c r="D17" s="740">
        <v>1.511E-2</v>
      </c>
      <c r="E17" s="740">
        <v>0</v>
      </c>
      <c r="F17" s="740">
        <f>'[20]Hist Capex by Asset Class '!$F$17</f>
        <v>0</v>
      </c>
      <c r="G17" s="740">
        <f>'[21]Hist Capex by Asset Class '!$G17</f>
        <v>0.29478176233177084</v>
      </c>
      <c r="H17" s="740">
        <f>'[22]Hist Capex by Asset Class '!$H17</f>
        <v>0.28858041807467089</v>
      </c>
      <c r="I17" s="740">
        <f>'[23]Hist Capex by Asset Class '!$I17</f>
        <v>0.1057775131351914</v>
      </c>
      <c r="M17" s="742" t="s">
        <v>357</v>
      </c>
      <c r="N17" s="741"/>
      <c r="O17" s="740">
        <v>0</v>
      </c>
      <c r="P17" s="740">
        <f>'[22]Hist Capex by Asset Class '!$P17</f>
        <v>0</v>
      </c>
      <c r="Q17" s="740">
        <f>'[21]Hist Capex by Asset Class '!$Q17</f>
        <v>0</v>
      </c>
      <c r="R17" s="740">
        <f>'[22]Hist Capex by Asset Class '!$R17</f>
        <v>0</v>
      </c>
      <c r="S17" s="740">
        <f>'[23]Hist Capex by Asset Class '!$S17</f>
        <v>0</v>
      </c>
    </row>
    <row r="18" spans="1:41">
      <c r="A18" s="593"/>
      <c r="B18" s="739" t="s">
        <v>358</v>
      </c>
      <c r="C18" s="739" t="s">
        <v>358</v>
      </c>
      <c r="D18" s="740">
        <v>1.1474009999999999</v>
      </c>
      <c r="E18" s="740">
        <v>0.24529494899999996</v>
      </c>
      <c r="F18" s="740">
        <f>'[20]Hist Capex by Asset Class '!$F$18</f>
        <v>7.572873860000004E-2</v>
      </c>
      <c r="G18" s="740">
        <f>'[21]Hist Capex by Asset Class '!$G18</f>
        <v>0.93838109387488744</v>
      </c>
      <c r="H18" s="740">
        <f>'[22]Hist Capex by Asset Class '!$H18</f>
        <v>0.71867792588220725</v>
      </c>
      <c r="I18" s="740">
        <f>'[23]Hist Capex by Asset Class '!$I18</f>
        <v>0.52454725999999996</v>
      </c>
      <c r="M18" s="739" t="s">
        <v>358</v>
      </c>
      <c r="N18" s="741"/>
      <c r="O18" s="740">
        <v>0</v>
      </c>
      <c r="P18" s="740">
        <f>'[22]Hist Capex by Asset Class '!$P18</f>
        <v>0</v>
      </c>
      <c r="Q18" s="740">
        <f>'[21]Hist Capex by Asset Class '!$Q18</f>
        <v>0</v>
      </c>
      <c r="R18" s="740">
        <f>'[22]Hist Capex by Asset Class '!$R18</f>
        <v>0</v>
      </c>
      <c r="S18" s="740">
        <f>'[23]Hist Capex by Asset Class '!$S18</f>
        <v>0</v>
      </c>
    </row>
    <row r="19" spans="1:41">
      <c r="A19" s="593"/>
      <c r="B19" s="742" t="s">
        <v>359</v>
      </c>
      <c r="C19" s="742" t="s">
        <v>359</v>
      </c>
      <c r="D19" s="740">
        <v>0.57231200000000004</v>
      </c>
      <c r="E19" s="740">
        <v>0.94431320260561136</v>
      </c>
      <c r="F19" s="740">
        <f>'[20]Hist Capex by Asset Class '!$F$19</f>
        <v>4.7027449855999999</v>
      </c>
      <c r="G19" s="740">
        <f>'[21]Hist Capex by Asset Class '!$G19</f>
        <v>0.65443420916127293</v>
      </c>
      <c r="H19" s="740">
        <f>'[22]Hist Capex by Asset Class '!$H19</f>
        <v>1.0415823449948103</v>
      </c>
      <c r="I19" s="740">
        <f>'[23]Hist Capex by Asset Class '!$I19</f>
        <v>1.3665522299999999</v>
      </c>
      <c r="M19" s="742" t="s">
        <v>359</v>
      </c>
      <c r="N19" s="741"/>
      <c r="O19" s="740">
        <v>0</v>
      </c>
      <c r="P19" s="740">
        <f>'[22]Hist Capex by Asset Class '!$P19</f>
        <v>0</v>
      </c>
      <c r="Q19" s="740">
        <f>'[21]Hist Capex by Asset Class '!$Q19</f>
        <v>0</v>
      </c>
      <c r="R19" s="740">
        <f>'[22]Hist Capex by Asset Class '!$R19</f>
        <v>0</v>
      </c>
      <c r="S19" s="740">
        <f>'[23]Hist Capex by Asset Class '!$S19</f>
        <v>0</v>
      </c>
    </row>
    <row r="20" spans="1:41">
      <c r="A20" s="593"/>
      <c r="B20" s="739" t="s">
        <v>360</v>
      </c>
      <c r="C20" s="739" t="s">
        <v>360</v>
      </c>
      <c r="D20" s="740">
        <v>1.5250939999999999</v>
      </c>
      <c r="E20" s="740">
        <v>2.1577946959999998</v>
      </c>
      <c r="F20" s="740">
        <f>'[20]Hist Capex by Asset Class '!$F$20</f>
        <v>0.98269833979999999</v>
      </c>
      <c r="G20" s="740">
        <f>'[21]Hist Capex by Asset Class '!$G20</f>
        <v>3.4284570743860887</v>
      </c>
      <c r="H20" s="740">
        <f>'[22]Hist Capex by Asset Class '!$H20</f>
        <v>3.7517102835475544</v>
      </c>
      <c r="I20" s="740">
        <f>'[23]Hist Capex by Asset Class '!$I20</f>
        <v>2.9059330800000001</v>
      </c>
      <c r="M20" s="739" t="s">
        <v>360</v>
      </c>
      <c r="N20" s="741"/>
      <c r="O20" s="740">
        <v>0</v>
      </c>
      <c r="P20" s="740">
        <f>'[22]Hist Capex by Asset Class '!$P20</f>
        <v>0</v>
      </c>
      <c r="Q20" s="740">
        <f>'[21]Hist Capex by Asset Class '!$Q20</f>
        <v>0</v>
      </c>
      <c r="R20" s="740">
        <f>'[22]Hist Capex by Asset Class '!$R20</f>
        <v>0</v>
      </c>
      <c r="S20" s="740">
        <f>'[23]Hist Capex by Asset Class '!$S20</f>
        <v>0</v>
      </c>
    </row>
    <row r="21" spans="1:41">
      <c r="A21" s="593"/>
      <c r="B21" s="742" t="s">
        <v>361</v>
      </c>
      <c r="C21" s="742" t="s">
        <v>361</v>
      </c>
      <c r="D21" s="740">
        <v>0</v>
      </c>
      <c r="E21" s="740">
        <v>6.107073485133372E-3</v>
      </c>
      <c r="F21" s="740">
        <f>'[20]Hist Capex by Asset Class '!$F$21</f>
        <v>0</v>
      </c>
      <c r="G21" s="740">
        <f>'[21]Hist Capex by Asset Class '!$G21</f>
        <v>0</v>
      </c>
      <c r="H21" s="740">
        <f>'[22]Hist Capex by Asset Class '!$H21</f>
        <v>0</v>
      </c>
      <c r="I21" s="740">
        <f>'[23]Hist Capex by Asset Class '!$I21</f>
        <v>0</v>
      </c>
      <c r="M21" s="742" t="s">
        <v>361</v>
      </c>
      <c r="N21" s="741"/>
      <c r="O21" s="740">
        <v>0</v>
      </c>
      <c r="P21" s="740">
        <f>'[22]Hist Capex by Asset Class '!$P21</f>
        <v>0</v>
      </c>
      <c r="Q21" s="740">
        <f>'[21]Hist Capex by Asset Class '!$Q21</f>
        <v>0</v>
      </c>
      <c r="R21" s="740">
        <f>'[22]Hist Capex by Asset Class '!$R21</f>
        <v>0</v>
      </c>
      <c r="S21" s="740">
        <f>'[23]Hist Capex by Asset Class '!$S21</f>
        <v>0</v>
      </c>
    </row>
    <row r="22" spans="1:41">
      <c r="A22" s="593"/>
      <c r="B22" s="739" t="s">
        <v>362</v>
      </c>
      <c r="C22" s="739" t="s">
        <v>362</v>
      </c>
      <c r="D22" s="740">
        <v>0</v>
      </c>
      <c r="E22" s="740">
        <v>4.5933073394690813E-2</v>
      </c>
      <c r="F22" s="740">
        <f>'[20]Hist Capex by Asset Class '!$F$22</f>
        <v>0</v>
      </c>
      <c r="G22" s="740">
        <f>'[21]Hist Capex by Asset Class '!$G22</f>
        <v>0</v>
      </c>
      <c r="H22" s="740">
        <f>'[22]Hist Capex by Asset Class '!$H22</f>
        <v>0</v>
      </c>
      <c r="I22" s="740">
        <f>'[23]Hist Capex by Asset Class '!$I22</f>
        <v>0</v>
      </c>
      <c r="M22" s="739" t="s">
        <v>362</v>
      </c>
      <c r="N22" s="741"/>
      <c r="O22" s="740">
        <v>0</v>
      </c>
      <c r="P22" s="740">
        <f>'[22]Hist Capex by Asset Class '!$P22</f>
        <v>0</v>
      </c>
      <c r="Q22" s="740">
        <f>'[21]Hist Capex by Asset Class '!$Q22</f>
        <v>0</v>
      </c>
      <c r="R22" s="740">
        <f>'[22]Hist Capex by Asset Class '!$R22</f>
        <v>0</v>
      </c>
      <c r="S22" s="740">
        <f>'[23]Hist Capex by Asset Class '!$S22</f>
        <v>0</v>
      </c>
    </row>
    <row r="23" spans="1:41">
      <c r="A23" s="593"/>
      <c r="B23" s="742" t="s">
        <v>363</v>
      </c>
      <c r="C23" s="742" t="s">
        <v>363</v>
      </c>
      <c r="D23" s="740">
        <v>0</v>
      </c>
      <c r="E23" s="740">
        <v>1.14E-2</v>
      </c>
      <c r="F23" s="740">
        <f>'[20]Hist Capex by Asset Class '!$F$23</f>
        <v>0</v>
      </c>
      <c r="G23" s="740">
        <f>'[21]Hist Capex by Asset Class '!$G23</f>
        <v>0</v>
      </c>
      <c r="H23" s="740">
        <f>'[22]Hist Capex by Asset Class '!$H23</f>
        <v>0</v>
      </c>
      <c r="I23" s="740">
        <f>'[23]Hist Capex by Asset Class '!$I23</f>
        <v>0</v>
      </c>
      <c r="M23" s="742" t="s">
        <v>363</v>
      </c>
      <c r="N23" s="741"/>
      <c r="O23" s="740">
        <v>0</v>
      </c>
      <c r="P23" s="740">
        <f>'[22]Hist Capex by Asset Class '!$P23</f>
        <v>0</v>
      </c>
      <c r="Q23" s="740">
        <f>'[21]Hist Capex by Asset Class '!$Q23</f>
        <v>0</v>
      </c>
      <c r="R23" s="740">
        <f>'[22]Hist Capex by Asset Class '!$R23</f>
        <v>0</v>
      </c>
      <c r="S23" s="740">
        <f>'[23]Hist Capex by Asset Class '!$S23</f>
        <v>0</v>
      </c>
    </row>
    <row r="24" spans="1:41">
      <c r="A24" s="593"/>
      <c r="B24" s="739" t="s">
        <v>364</v>
      </c>
      <c r="C24" s="739" t="s">
        <v>364</v>
      </c>
      <c r="D24" s="740">
        <v>8.4626999999999994E-2</v>
      </c>
      <c r="E24" s="740">
        <v>8.5469878981619646E-2</v>
      </c>
      <c r="F24" s="740">
        <f>'[20]Hist Capex by Asset Class '!$F$24</f>
        <v>8.8785631852546273E-2</v>
      </c>
      <c r="G24" s="740">
        <f>'[21]Hist Capex by Asset Class '!$G24</f>
        <v>7.7530904870733205E-2</v>
      </c>
      <c r="H24" s="740">
        <f>'[22]Hist Capex by Asset Class '!$H24</f>
        <v>9.5479850023907673E-2</v>
      </c>
      <c r="I24" s="740">
        <f>'[23]Hist Capex by Asset Class '!$I24</f>
        <v>7.3691204278706235E-2</v>
      </c>
      <c r="M24" s="739" t="s">
        <v>364</v>
      </c>
      <c r="N24" s="741"/>
      <c r="O24" s="740">
        <v>0</v>
      </c>
      <c r="P24" s="740">
        <f>'[22]Hist Capex by Asset Class '!$P24</f>
        <v>0</v>
      </c>
      <c r="Q24" s="740">
        <f>'[21]Hist Capex by Asset Class '!$Q24</f>
        <v>5.5916140000000001E-5</v>
      </c>
      <c r="R24" s="740">
        <f>'[22]Hist Capex by Asset Class '!$R24</f>
        <v>0</v>
      </c>
      <c r="S24" s="740">
        <f>'[23]Hist Capex by Asset Class '!$S24</f>
        <v>0</v>
      </c>
    </row>
    <row r="25" spans="1:41" s="593" customFormat="1">
      <c r="B25" s="742" t="s">
        <v>365</v>
      </c>
      <c r="C25" s="742" t="s">
        <v>365</v>
      </c>
      <c r="D25" s="740">
        <v>0</v>
      </c>
      <c r="E25" s="740">
        <v>0</v>
      </c>
      <c r="F25" s="740">
        <f>'[20]Hist Capex by Asset Class '!$F$25</f>
        <v>0</v>
      </c>
      <c r="G25" s="740">
        <f>'[21]Hist Capex by Asset Class '!$G25</f>
        <v>0</v>
      </c>
      <c r="H25" s="740">
        <f>'[22]Hist Capex by Asset Class '!$H25</f>
        <v>0</v>
      </c>
      <c r="I25" s="740">
        <f>'[23]Hist Capex by Asset Class '!$I25</f>
        <v>0</v>
      </c>
      <c r="J25" s="1"/>
      <c r="K25" s="1"/>
      <c r="L25" s="1"/>
      <c r="M25" s="742" t="s">
        <v>365</v>
      </c>
      <c r="N25" s="741"/>
      <c r="O25" s="740">
        <v>0</v>
      </c>
      <c r="P25" s="740">
        <f>'[22]Hist Capex by Asset Class '!$P25</f>
        <v>0</v>
      </c>
      <c r="Q25" s="740">
        <f>'[21]Hist Capex by Asset Class '!$Q25</f>
        <v>0</v>
      </c>
      <c r="R25" s="740">
        <f>'[22]Hist Capex by Asset Class '!$R25</f>
        <v>0</v>
      </c>
      <c r="S25" s="740">
        <f>'[23]Hist Capex by Asset Class '!$S25</f>
        <v>0</v>
      </c>
      <c r="T25" s="1"/>
      <c r="U25" s="1"/>
    </row>
    <row r="26" spans="1:41" s="593" customFormat="1">
      <c r="B26" s="959"/>
      <c r="C26" s="960"/>
      <c r="D26" s="745"/>
      <c r="E26" s="745"/>
      <c r="F26" s="745"/>
      <c r="G26" s="740"/>
      <c r="H26" s="745"/>
      <c r="I26" s="740"/>
      <c r="J26" s="1" t="s">
        <v>306</v>
      </c>
      <c r="K26" s="1" t="s">
        <v>39</v>
      </c>
      <c r="L26" s="1"/>
      <c r="M26" s="744"/>
      <c r="N26" s="745"/>
      <c r="O26" s="740"/>
      <c r="P26" s="745"/>
      <c r="Q26" s="740"/>
      <c r="R26" s="745"/>
      <c r="S26" s="745"/>
      <c r="T26" s="1" t="s">
        <v>306</v>
      </c>
      <c r="U26" s="1" t="s">
        <v>39</v>
      </c>
    </row>
    <row r="27" spans="1:41">
      <c r="A27" s="593"/>
      <c r="B27" s="746" t="s">
        <v>301</v>
      </c>
      <c r="C27" s="593"/>
      <c r="D27" s="747">
        <f>SUM(D8:D26)</f>
        <v>76.775643999999986</v>
      </c>
      <c r="E27" s="747">
        <f>SUM(E8:E26)</f>
        <v>25.038775643395827</v>
      </c>
      <c r="F27" s="747">
        <f t="shared" ref="F27:H27" si="0">SUM(F8:F26)</f>
        <v>24.829598741226722</v>
      </c>
      <c r="G27" s="747">
        <f t="shared" si="0"/>
        <v>50.961290875378751</v>
      </c>
      <c r="H27" s="747">
        <f t="shared" si="0"/>
        <v>51.988285825020817</v>
      </c>
      <c r="I27" s="747">
        <f>SUM(I8:I26)</f>
        <v>48.905108680000005</v>
      </c>
      <c r="J27" s="770">
        <f>SUM(E27:I27)</f>
        <v>201.72305976502213</v>
      </c>
      <c r="K27" s="770">
        <f>SUM(D27:I27)</f>
        <v>278.49870376502207</v>
      </c>
      <c r="M27" s="746" t="s">
        <v>301</v>
      </c>
      <c r="N27" s="748">
        <f>SUM(N8:N26)</f>
        <v>0</v>
      </c>
      <c r="O27" s="747">
        <f>SUM(O8:O26)</f>
        <v>0.24757242999999998</v>
      </c>
      <c r="P27" s="747">
        <f t="shared" ref="P27:S27" si="1">SUM(P8:P26)</f>
        <v>1.4699958799999999</v>
      </c>
      <c r="Q27" s="747">
        <f t="shared" si="1"/>
        <v>2.0921146100000003</v>
      </c>
      <c r="R27" s="747">
        <f t="shared" si="1"/>
        <v>0.40136511999999996</v>
      </c>
      <c r="S27" s="747">
        <f t="shared" si="1"/>
        <v>1.1320628099999999</v>
      </c>
      <c r="T27" s="770">
        <f>SUM(O27:S27)</f>
        <v>5.3431108500000004</v>
      </c>
      <c r="U27" s="770">
        <f>SUM(N27:S27)</f>
        <v>5.3431108500000004</v>
      </c>
    </row>
    <row r="29" spans="1:41" ht="15" customHeight="1">
      <c r="O29" s="73"/>
      <c r="P29" s="73"/>
      <c r="Q29" s="73"/>
      <c r="R29" s="73"/>
      <c r="S29" s="628"/>
      <c r="T29" s="73"/>
      <c r="U29" s="73"/>
      <c r="V29" s="73"/>
      <c r="W29" s="73"/>
      <c r="X29" s="73"/>
      <c r="Y29" s="73"/>
      <c r="Z29" s="73"/>
      <c r="AA29" s="73"/>
      <c r="AB29" s="73"/>
      <c r="AC29" s="73"/>
      <c r="AD29" s="73"/>
      <c r="AE29" s="73"/>
      <c r="AF29" s="628"/>
      <c r="AG29" s="73"/>
      <c r="AH29" s="73"/>
      <c r="AI29" s="73"/>
      <c r="AJ29" s="73"/>
      <c r="AK29" s="73"/>
      <c r="AL29" s="628"/>
      <c r="AM29" s="73"/>
      <c r="AN29" s="73"/>
      <c r="AO29" s="73"/>
    </row>
    <row r="30" spans="1:41" ht="15" customHeight="1">
      <c r="A30" s="965" t="s">
        <v>452</v>
      </c>
      <c r="B30" s="965"/>
      <c r="C30" s="965"/>
      <c r="D30" s="965"/>
      <c r="E30" s="965"/>
      <c r="F30" s="965"/>
      <c r="G30" s="965"/>
      <c r="H30" s="965"/>
      <c r="I30" s="965"/>
      <c r="J30" s="965"/>
      <c r="K30" s="965"/>
      <c r="M30" s="964" t="s">
        <v>457</v>
      </c>
      <c r="N30" s="964"/>
      <c r="O30" s="964"/>
      <c r="P30" s="964"/>
      <c r="Q30" s="964"/>
      <c r="R30" s="964"/>
      <c r="S30" s="964"/>
      <c r="T30" s="964"/>
      <c r="U30" s="964"/>
      <c r="V30" s="73"/>
      <c r="W30" s="73"/>
      <c r="X30" s="73"/>
      <c r="Y30" s="73"/>
      <c r="Z30" s="73"/>
      <c r="AA30" s="73"/>
      <c r="AB30" s="73"/>
      <c r="AC30" s="73"/>
      <c r="AD30" s="73"/>
      <c r="AE30" s="73"/>
      <c r="AF30" s="628"/>
      <c r="AG30" s="73"/>
      <c r="AH30" s="73"/>
      <c r="AI30" s="73"/>
      <c r="AJ30" s="73"/>
      <c r="AK30" s="73"/>
      <c r="AL30" s="628"/>
      <c r="AM30" s="73"/>
      <c r="AN30" s="73"/>
      <c r="AO30" s="73"/>
    </row>
    <row r="31" spans="1:41" ht="15" customHeight="1">
      <c r="A31" s="965"/>
      <c r="B31" s="965"/>
      <c r="C31" s="965"/>
      <c r="D31" s="965"/>
      <c r="E31" s="965"/>
      <c r="F31" s="965"/>
      <c r="G31" s="965"/>
      <c r="H31" s="965"/>
      <c r="I31" s="965"/>
      <c r="J31" s="965"/>
      <c r="K31" s="965"/>
      <c r="M31" s="738"/>
      <c r="N31" s="738" t="s">
        <v>458</v>
      </c>
      <c r="O31" s="738" t="s">
        <v>391</v>
      </c>
      <c r="P31" s="738" t="s">
        <v>459</v>
      </c>
      <c r="Q31" s="738" t="s">
        <v>460</v>
      </c>
      <c r="R31" s="738" t="s">
        <v>461</v>
      </c>
      <c r="S31" s="738" t="s">
        <v>462</v>
      </c>
      <c r="V31" s="73"/>
      <c r="W31" s="73"/>
      <c r="X31" s="73"/>
      <c r="Y31" s="73"/>
      <c r="Z31" s="73"/>
      <c r="AA31" s="73"/>
      <c r="AB31" s="73"/>
      <c r="AC31" s="73"/>
      <c r="AD31" s="73"/>
      <c r="AE31" s="73"/>
      <c r="AF31" s="628"/>
      <c r="AG31" s="73"/>
      <c r="AH31" s="73"/>
      <c r="AI31" s="73"/>
      <c r="AJ31" s="73"/>
      <c r="AK31" s="73"/>
      <c r="AL31" s="628"/>
      <c r="AM31" s="73"/>
      <c r="AN31" s="73"/>
      <c r="AO31" s="73"/>
    </row>
    <row r="32" spans="1:41" ht="15" customHeight="1">
      <c r="A32" s="965"/>
      <c r="B32" s="965"/>
      <c r="C32" s="965"/>
      <c r="D32" s="965"/>
      <c r="E32" s="965"/>
      <c r="F32" s="965"/>
      <c r="G32" s="965"/>
      <c r="H32" s="965"/>
      <c r="I32" s="965"/>
      <c r="J32" s="965"/>
      <c r="K32" s="965"/>
      <c r="M32" s="738"/>
      <c r="N32" s="5"/>
      <c r="O32" s="5"/>
      <c r="P32" s="5"/>
      <c r="Q32" s="5"/>
      <c r="R32" s="5"/>
      <c r="V32" s="73"/>
      <c r="W32" s="73"/>
      <c r="X32" s="73"/>
      <c r="Y32" s="73"/>
      <c r="Z32" s="73"/>
      <c r="AA32" s="73"/>
      <c r="AB32" s="73"/>
      <c r="AC32" s="73"/>
      <c r="AD32" s="73"/>
      <c r="AE32" s="73"/>
      <c r="AF32" s="628"/>
      <c r="AG32" s="73"/>
      <c r="AH32" s="73"/>
      <c r="AI32" s="73"/>
      <c r="AJ32" s="73"/>
      <c r="AK32" s="73"/>
      <c r="AL32" s="628"/>
      <c r="AM32" s="73"/>
      <c r="AN32" s="73"/>
      <c r="AO32" s="73"/>
    </row>
    <row r="33" spans="1:41" ht="15" customHeight="1">
      <c r="A33" s="965"/>
      <c r="B33" s="965"/>
      <c r="C33" s="965"/>
      <c r="D33" s="965"/>
      <c r="E33" s="965"/>
      <c r="F33" s="965"/>
      <c r="G33" s="965"/>
      <c r="H33" s="965"/>
      <c r="I33" s="965"/>
      <c r="J33" s="965"/>
      <c r="K33" s="965"/>
      <c r="M33" s="742" t="s">
        <v>463</v>
      </c>
      <c r="N33" s="741"/>
      <c r="O33" s="740">
        <f>'[22]Hist Capex by Asset Class '!O33</f>
        <v>0.13943454999999999</v>
      </c>
      <c r="P33" s="740">
        <f>'[22]Hist Capex by Asset Class '!P33</f>
        <v>0.24872168</v>
      </c>
      <c r="Q33" s="740">
        <f>'[22]Hist Capex by Asset Class '!Q33</f>
        <v>0.23298944000000055</v>
      </c>
      <c r="R33" s="740">
        <f>'[22]Hist Capex by Asset Class '!R33</f>
        <v>0.18066496999999998</v>
      </c>
      <c r="S33" s="740">
        <f>'[23]Hist Capex by Asset Class '!$S33</f>
        <v>3.6932150000000004E-2</v>
      </c>
      <c r="T33" s="73"/>
      <c r="U33" s="73"/>
      <c r="V33" s="73"/>
      <c r="W33" s="73"/>
      <c r="X33" s="73"/>
      <c r="Y33" s="73"/>
      <c r="Z33" s="73"/>
      <c r="AA33" s="73"/>
      <c r="AB33" s="73"/>
      <c r="AC33" s="73"/>
      <c r="AD33" s="73"/>
      <c r="AE33" s="73"/>
      <c r="AF33" s="628"/>
      <c r="AG33" s="73"/>
      <c r="AH33" s="73"/>
      <c r="AI33" s="73"/>
      <c r="AJ33" s="73"/>
      <c r="AK33" s="73"/>
      <c r="AL33" s="628"/>
      <c r="AM33" s="73"/>
      <c r="AN33" s="73"/>
      <c r="AO33" s="73"/>
    </row>
    <row r="34" spans="1:41" ht="15" customHeight="1">
      <c r="A34" s="965"/>
      <c r="B34" s="965"/>
      <c r="C34" s="965"/>
      <c r="D34" s="965"/>
      <c r="E34" s="965"/>
      <c r="F34" s="965"/>
      <c r="G34" s="965"/>
      <c r="H34" s="965"/>
      <c r="I34" s="965"/>
      <c r="J34" s="965"/>
      <c r="K34" s="965"/>
      <c r="M34" s="739" t="s">
        <v>493</v>
      </c>
      <c r="N34" s="741"/>
      <c r="O34" s="740">
        <f>'[22]Hist Capex by Asset Class '!O34</f>
        <v>0</v>
      </c>
      <c r="P34" s="740">
        <f>'[22]Hist Capex by Asset Class '!P34</f>
        <v>0.25</v>
      </c>
      <c r="Q34" s="740">
        <f>'[22]Hist Capex by Asset Class '!Q34</f>
        <v>0.73499999999999999</v>
      </c>
      <c r="R34" s="740">
        <f>'[22]Hist Capex by Asset Class '!R34</f>
        <v>0</v>
      </c>
      <c r="S34" s="740">
        <f>'[23]Hist Capex by Asset Class '!$S34</f>
        <v>1.03617369</v>
      </c>
      <c r="T34" s="73"/>
      <c r="U34" s="73"/>
      <c r="V34" s="73"/>
      <c r="W34" s="73"/>
      <c r="X34" s="73"/>
      <c r="Y34" s="73"/>
      <c r="Z34" s="73"/>
      <c r="AA34" s="73"/>
      <c r="AB34" s="73"/>
      <c r="AC34" s="73"/>
      <c r="AD34" s="73"/>
      <c r="AE34" s="73"/>
      <c r="AF34" s="628"/>
      <c r="AG34" s="73"/>
      <c r="AH34" s="73"/>
      <c r="AI34" s="73"/>
      <c r="AJ34" s="73"/>
      <c r="AK34" s="73"/>
      <c r="AL34" s="628"/>
      <c r="AM34" s="73"/>
      <c r="AN34" s="73"/>
      <c r="AO34" s="73"/>
    </row>
    <row r="35" spans="1:41" ht="15" customHeight="1">
      <c r="A35" s="965"/>
      <c r="B35" s="965"/>
      <c r="C35" s="965"/>
      <c r="D35" s="965"/>
      <c r="E35" s="965"/>
      <c r="F35" s="965"/>
      <c r="G35" s="965"/>
      <c r="H35" s="965"/>
      <c r="I35" s="965"/>
      <c r="J35" s="965"/>
      <c r="K35" s="965"/>
      <c r="M35" s="742" t="s">
        <v>477</v>
      </c>
      <c r="N35" s="741"/>
      <c r="O35" s="740">
        <f>'[22]Hist Capex by Asset Class '!O35</f>
        <v>0</v>
      </c>
      <c r="P35" s="740">
        <f>'[22]Hist Capex by Asset Class '!P35</f>
        <v>3.4623960000000002E-2</v>
      </c>
      <c r="Q35" s="740">
        <f>'[22]Hist Capex by Asset Class '!Q35</f>
        <v>-1.5387599999999993E-3</v>
      </c>
      <c r="R35" s="740">
        <f>'[22]Hist Capex by Asset Class '!R35</f>
        <v>1.777022E-2</v>
      </c>
      <c r="S35" s="740">
        <f>'[23]Hist Capex by Asset Class '!$S35</f>
        <v>6.9118000000000001E-3</v>
      </c>
      <c r="T35" s="73"/>
      <c r="U35" s="73"/>
      <c r="V35" s="73"/>
      <c r="W35" s="73"/>
      <c r="X35" s="73"/>
      <c r="Y35" s="73"/>
      <c r="Z35" s="73"/>
      <c r="AA35" s="73"/>
      <c r="AB35" s="73"/>
      <c r="AC35" s="73"/>
      <c r="AD35" s="73"/>
      <c r="AE35" s="73"/>
      <c r="AF35" s="628"/>
      <c r="AG35" s="73"/>
      <c r="AH35" s="73"/>
      <c r="AI35" s="73"/>
      <c r="AJ35" s="73"/>
      <c r="AK35" s="73"/>
      <c r="AL35" s="628"/>
      <c r="AM35" s="73"/>
      <c r="AN35" s="73"/>
      <c r="AO35" s="73"/>
    </row>
    <row r="36" spans="1:41" ht="15" customHeight="1">
      <c r="A36" s="965"/>
      <c r="B36" s="965"/>
      <c r="C36" s="965"/>
      <c r="D36" s="965"/>
      <c r="E36" s="965"/>
      <c r="F36" s="965"/>
      <c r="G36" s="965"/>
      <c r="H36" s="965"/>
      <c r="I36" s="965"/>
      <c r="J36" s="965"/>
      <c r="K36" s="965"/>
      <c r="M36" s="743" t="s">
        <v>464</v>
      </c>
      <c r="N36" s="741"/>
      <c r="O36" s="740">
        <f>'[22]Hist Capex by Asset Class '!O36</f>
        <v>1.3020809999999999E-2</v>
      </c>
      <c r="P36" s="740">
        <f>'[22]Hist Capex by Asset Class '!P36</f>
        <v>1.1801799999999999E-2</v>
      </c>
      <c r="Q36" s="740">
        <f>'[22]Hist Capex by Asset Class '!Q36</f>
        <v>1.7698400000000003E-2</v>
      </c>
      <c r="R36" s="740">
        <f>'[22]Hist Capex by Asset Class '!R36</f>
        <v>0</v>
      </c>
      <c r="S36" s="740">
        <f>'[23]Hist Capex by Asset Class '!$S36</f>
        <v>0</v>
      </c>
      <c r="T36" s="628"/>
      <c r="U36" s="628"/>
      <c r="V36" s="73"/>
      <c r="W36" s="73"/>
      <c r="X36" s="73"/>
      <c r="Y36" s="73"/>
      <c r="Z36" s="73"/>
      <c r="AA36" s="73"/>
      <c r="AB36" s="73"/>
      <c r="AC36" s="73"/>
      <c r="AD36" s="73"/>
      <c r="AE36" s="73"/>
      <c r="AF36" s="628"/>
      <c r="AG36" s="73"/>
      <c r="AH36" s="73"/>
      <c r="AI36" s="73"/>
      <c r="AJ36" s="73"/>
      <c r="AK36" s="73"/>
      <c r="AL36" s="628"/>
      <c r="AM36" s="73"/>
      <c r="AN36" s="73"/>
      <c r="AO36" s="73"/>
    </row>
    <row r="37" spans="1:41" ht="15" customHeight="1">
      <c r="A37" s="965"/>
      <c r="B37" s="965"/>
      <c r="C37" s="965"/>
      <c r="D37" s="965"/>
      <c r="E37" s="965"/>
      <c r="F37" s="965"/>
      <c r="G37" s="965"/>
      <c r="H37" s="965"/>
      <c r="I37" s="965"/>
      <c r="J37" s="965"/>
      <c r="K37" s="965"/>
      <c r="M37" s="742" t="s">
        <v>465</v>
      </c>
      <c r="N37" s="741"/>
      <c r="O37" s="740">
        <f>'[22]Hist Capex by Asset Class '!O37</f>
        <v>7.7666149999999989E-2</v>
      </c>
      <c r="P37" s="740">
        <f>'[22]Hist Capex by Asset Class '!P37</f>
        <v>3.1574890000000001E-2</v>
      </c>
      <c r="Q37" s="740">
        <f>'[22]Hist Capex by Asset Class '!Q37</f>
        <v>0.16677002999999999</v>
      </c>
      <c r="R37" s="740">
        <f>'[22]Hist Capex by Asset Class '!R37</f>
        <v>0.15020914999999999</v>
      </c>
      <c r="S37" s="740">
        <f>'[23]Hist Capex by Asset Class '!$S37</f>
        <v>6.4849999999999991E-5</v>
      </c>
      <c r="T37" s="628"/>
      <c r="U37" s="628"/>
      <c r="V37" s="73"/>
      <c r="W37" s="73"/>
      <c r="X37" s="73"/>
      <c r="Y37" s="73"/>
      <c r="Z37" s="73"/>
      <c r="AA37" s="73"/>
      <c r="AB37" s="73"/>
      <c r="AC37" s="73"/>
      <c r="AD37" s="73"/>
      <c r="AE37" s="73"/>
      <c r="AF37" s="628"/>
      <c r="AG37" s="73"/>
      <c r="AH37" s="73"/>
      <c r="AI37" s="73"/>
      <c r="AJ37" s="73"/>
      <c r="AK37" s="73"/>
      <c r="AL37" s="73"/>
      <c r="AM37" s="73"/>
      <c r="AN37" s="73"/>
      <c r="AO37" s="73"/>
    </row>
    <row r="38" spans="1:41" ht="15" customHeight="1">
      <c r="A38" s="965"/>
      <c r="B38" s="965"/>
      <c r="C38" s="965"/>
      <c r="D38" s="965"/>
      <c r="E38" s="965"/>
      <c r="F38" s="965"/>
      <c r="G38" s="965"/>
      <c r="H38" s="965"/>
      <c r="I38" s="965"/>
      <c r="J38" s="965"/>
      <c r="K38" s="965"/>
      <c r="M38" s="739" t="s">
        <v>466</v>
      </c>
      <c r="N38" s="741"/>
      <c r="O38" s="740">
        <f>'[22]Hist Capex by Asset Class '!O38</f>
        <v>7.9535300000000003E-3</v>
      </c>
      <c r="P38" s="740">
        <f>'[22]Hist Capex by Asset Class '!P38</f>
        <v>0.24804691000000001</v>
      </c>
      <c r="Q38" s="740">
        <f>'[22]Hist Capex by Asset Class '!Q38</f>
        <v>0</v>
      </c>
      <c r="R38" s="740">
        <f>'[22]Hist Capex by Asset Class '!R38</f>
        <v>1.44272E-3</v>
      </c>
      <c r="S38" s="740">
        <f>'[23]Hist Capex by Asset Class '!$S38</f>
        <v>0</v>
      </c>
      <c r="T38" s="628"/>
      <c r="U38" s="628"/>
      <c r="V38" s="73"/>
      <c r="W38" s="73"/>
      <c r="X38" s="73"/>
      <c r="Y38" s="73"/>
      <c r="Z38" s="73"/>
      <c r="AA38" s="73"/>
      <c r="AB38" s="73"/>
      <c r="AC38" s="73"/>
      <c r="AD38" s="73"/>
      <c r="AE38" s="73"/>
      <c r="AF38" s="628"/>
      <c r="AG38" s="73"/>
      <c r="AH38" s="73"/>
      <c r="AI38" s="73"/>
      <c r="AJ38" s="73"/>
      <c r="AK38" s="73"/>
      <c r="AL38" s="73"/>
      <c r="AM38" s="73"/>
      <c r="AN38" s="73"/>
      <c r="AO38" s="73"/>
    </row>
    <row r="39" spans="1:41" s="628" customFormat="1">
      <c r="A39" s="965"/>
      <c r="B39" s="965"/>
      <c r="C39" s="965"/>
      <c r="D39" s="965"/>
      <c r="E39" s="965"/>
      <c r="F39" s="965"/>
      <c r="G39" s="965"/>
      <c r="H39" s="965"/>
      <c r="I39" s="965"/>
      <c r="J39" s="965"/>
      <c r="K39" s="965"/>
      <c r="L39" s="1"/>
      <c r="M39" s="742" t="s">
        <v>478</v>
      </c>
      <c r="N39" s="741"/>
      <c r="O39" s="740">
        <f>'[22]Hist Capex by Asset Class '!O39</f>
        <v>0</v>
      </c>
      <c r="P39" s="740">
        <f>'[22]Hist Capex by Asset Class '!P39</f>
        <v>2.6981140000000001E-2</v>
      </c>
      <c r="Q39" s="740">
        <f>'[22]Hist Capex by Asset Class '!Q39</f>
        <v>1.6836770000000001E-2</v>
      </c>
      <c r="R39" s="740">
        <f>'[22]Hist Capex by Asset Class '!R39</f>
        <v>5.127806E-2</v>
      </c>
      <c r="S39" s="740">
        <f>'[23]Hist Capex by Asset Class '!$S39</f>
        <v>9.0790599999999999E-3</v>
      </c>
    </row>
    <row r="40" spans="1:41" s="628" customFormat="1" ht="15" customHeight="1">
      <c r="A40" s="1"/>
      <c r="B40" s="1"/>
      <c r="C40" s="1"/>
      <c r="D40" s="1"/>
      <c r="E40" s="1"/>
      <c r="F40" s="1"/>
      <c r="G40" s="1"/>
      <c r="H40" s="1"/>
      <c r="I40" s="1"/>
      <c r="J40" s="1"/>
      <c r="K40" s="1"/>
      <c r="L40" s="1"/>
      <c r="M40" s="739" t="s">
        <v>467</v>
      </c>
      <c r="N40" s="741"/>
      <c r="O40" s="740">
        <f>'[22]Hist Capex by Asset Class '!O40</f>
        <v>7.4405299999999999E-3</v>
      </c>
      <c r="P40" s="740">
        <f>'[22]Hist Capex by Asset Class '!P40</f>
        <v>0.26112181000000001</v>
      </c>
      <c r="Q40" s="740">
        <f>'[22]Hist Capex by Asset Class '!Q40</f>
        <v>0.84447852999999984</v>
      </c>
      <c r="R40" s="740">
        <f>'[22]Hist Capex by Asset Class '!R40</f>
        <v>0</v>
      </c>
      <c r="S40" s="740">
        <f>'[23]Hist Capex by Asset Class '!$S40</f>
        <v>1.305077E-2</v>
      </c>
      <c r="T40" s="73"/>
      <c r="U40" s="73"/>
    </row>
    <row r="41" spans="1:41" ht="15" customHeight="1">
      <c r="A41" s="964" t="s">
        <v>302</v>
      </c>
      <c r="B41" s="964"/>
      <c r="C41" s="964"/>
      <c r="D41" s="964"/>
      <c r="E41" s="964"/>
      <c r="F41" s="964"/>
      <c r="G41" s="964"/>
      <c r="H41" s="964"/>
      <c r="I41" s="964"/>
      <c r="J41" s="964"/>
      <c r="K41" s="964"/>
      <c r="M41" s="742" t="s">
        <v>468</v>
      </c>
      <c r="N41" s="741"/>
      <c r="O41" s="740">
        <f>'[22]Hist Capex by Asset Class '!O41</f>
        <v>2.0568600000000002E-3</v>
      </c>
      <c r="P41" s="740">
        <f>'[22]Hist Capex by Asset Class '!P41</f>
        <v>0.30385508</v>
      </c>
      <c r="Q41" s="740">
        <f>'[22]Hist Capex by Asset Class '!Q41</f>
        <v>0</v>
      </c>
      <c r="R41" s="740">
        <f>'[22]Hist Capex by Asset Class '!R41</f>
        <v>0</v>
      </c>
      <c r="S41" s="740">
        <f>'[23]Hist Capex by Asset Class '!$S41</f>
        <v>0</v>
      </c>
      <c r="T41" s="73"/>
      <c r="U41" s="73"/>
    </row>
    <row r="42" spans="1:41" ht="15" customHeight="1">
      <c r="A42" s="961"/>
      <c r="B42" s="961"/>
      <c r="C42" s="961"/>
      <c r="D42" s="5" t="s">
        <v>458</v>
      </c>
      <c r="E42" s="5" t="s">
        <v>391</v>
      </c>
      <c r="F42" s="5" t="s">
        <v>459</v>
      </c>
      <c r="G42" s="5" t="s">
        <v>460</v>
      </c>
      <c r="H42" s="5" t="s">
        <v>461</v>
      </c>
      <c r="I42" s="5" t="s">
        <v>462</v>
      </c>
      <c r="M42" s="743" t="s">
        <v>479</v>
      </c>
      <c r="N42" s="741"/>
      <c r="O42" s="740">
        <f>'[22]Hist Capex by Asset Class '!O42</f>
        <v>0</v>
      </c>
      <c r="P42" s="740">
        <f>'[22]Hist Capex by Asset Class '!P42</f>
        <v>5.3160610000000004E-2</v>
      </c>
      <c r="Q42" s="740">
        <f>'[22]Hist Capex by Asset Class '!Q42</f>
        <v>7.9880199999999998E-2</v>
      </c>
      <c r="R42" s="740">
        <f>'[22]Hist Capex by Asset Class '!R42</f>
        <v>0</v>
      </c>
      <c r="S42" s="740">
        <f>'[23]Hist Capex by Asset Class '!$S42</f>
        <v>2.985049E-2</v>
      </c>
      <c r="T42" s="1" t="s">
        <v>306</v>
      </c>
      <c r="U42" s="1" t="s">
        <v>39</v>
      </c>
    </row>
    <row r="43" spans="1:41" ht="15" customHeight="1">
      <c r="A43" s="961" t="s">
        <v>300</v>
      </c>
      <c r="B43" s="961"/>
      <c r="C43" s="961"/>
      <c r="D43" s="5"/>
      <c r="E43" s="5"/>
      <c r="F43" s="5"/>
      <c r="G43" s="5"/>
      <c r="H43" s="5"/>
      <c r="M43" s="746" t="s">
        <v>301</v>
      </c>
      <c r="N43" s="747">
        <f t="shared" ref="N43:S43" si="2">SUM(N33:N42)</f>
        <v>0</v>
      </c>
      <c r="O43" s="747">
        <f t="shared" si="2"/>
        <v>0.24757242999999995</v>
      </c>
      <c r="P43" s="747">
        <f t="shared" si="2"/>
        <v>1.4698878799999999</v>
      </c>
      <c r="Q43" s="747">
        <f t="shared" si="2"/>
        <v>2.0921146100000003</v>
      </c>
      <c r="R43" s="747">
        <f t="shared" si="2"/>
        <v>0.40136512000000002</v>
      </c>
      <c r="S43" s="747">
        <f t="shared" si="2"/>
        <v>1.1320628099999999</v>
      </c>
      <c r="T43" s="770">
        <f>SUM(O43:S43)</f>
        <v>5.3430028500000004</v>
      </c>
      <c r="U43" s="770">
        <f>SUM(N43:S43)</f>
        <v>5.3430028500000004</v>
      </c>
    </row>
    <row r="44" spans="1:41" ht="15" customHeight="1">
      <c r="A44" s="593"/>
      <c r="B44" s="739" t="s">
        <v>348</v>
      </c>
      <c r="C44" s="739"/>
      <c r="D44" s="741"/>
      <c r="E44" s="740">
        <v>0</v>
      </c>
      <c r="F44" s="740">
        <f>'[20]Hist Capex by Asset Class '!$F$44</f>
        <v>0</v>
      </c>
      <c r="G44" s="740">
        <f>'[21]Hist Capex by Asset Class '!$G44</f>
        <v>0</v>
      </c>
      <c r="H44" s="740">
        <f>'[22]Hist Capex by Asset Class '!$H44</f>
        <v>0</v>
      </c>
      <c r="I44" s="740">
        <f>'[23]Hist Capex by Asset Class '!$I44</f>
        <v>0</v>
      </c>
      <c r="M44" s="768"/>
      <c r="N44" s="628"/>
      <c r="O44" s="769"/>
      <c r="P44" s="628"/>
      <c r="Q44" s="628"/>
      <c r="R44" s="628"/>
      <c r="S44" s="628"/>
      <c r="T44" s="628"/>
      <c r="U44" s="628"/>
    </row>
    <row r="45" spans="1:41">
      <c r="A45" s="593"/>
      <c r="B45" s="742" t="s">
        <v>349</v>
      </c>
      <c r="C45" s="742"/>
      <c r="D45" s="741"/>
      <c r="E45" s="740">
        <v>0</v>
      </c>
      <c r="F45" s="740">
        <f>'[20]Hist Capex by Asset Class '!$F$45</f>
        <v>0</v>
      </c>
      <c r="G45" s="740">
        <f>'[21]Hist Capex by Asset Class '!$G45</f>
        <v>0</v>
      </c>
      <c r="H45" s="740">
        <f>'[22]Hist Capex by Asset Class '!$H45</f>
        <v>0</v>
      </c>
      <c r="I45" s="740">
        <f>'[23]Hist Capex by Asset Class '!$I45</f>
        <v>0</v>
      </c>
    </row>
    <row r="46" spans="1:41">
      <c r="A46" s="593"/>
      <c r="B46" s="743" t="s">
        <v>350</v>
      </c>
      <c r="C46" s="743"/>
      <c r="D46" s="741"/>
      <c r="E46" s="740">
        <v>0</v>
      </c>
      <c r="F46" s="740">
        <f>'[20]Hist Capex by Asset Class '!$F$46</f>
        <v>0</v>
      </c>
      <c r="G46" s="740">
        <f>'[21]Hist Capex by Asset Class '!$G46</f>
        <v>0</v>
      </c>
      <c r="H46" s="740">
        <f>'[22]Hist Capex by Asset Class '!$H46</f>
        <v>0</v>
      </c>
      <c r="I46" s="740">
        <f>'[23]Hist Capex by Asset Class '!$I46</f>
        <v>0</v>
      </c>
    </row>
    <row r="47" spans="1:41">
      <c r="A47" s="593"/>
      <c r="B47" s="742" t="s">
        <v>351</v>
      </c>
      <c r="C47" s="742"/>
      <c r="D47" s="741"/>
      <c r="E47" s="740">
        <v>0</v>
      </c>
      <c r="F47" s="740">
        <f>'[20]Hist Capex by Asset Class '!$F$47</f>
        <v>0</v>
      </c>
      <c r="G47" s="740">
        <f>'[21]Hist Capex by Asset Class '!$G47</f>
        <v>0</v>
      </c>
      <c r="H47" s="740">
        <f>'[22]Hist Capex by Asset Class '!$H47</f>
        <v>0</v>
      </c>
      <c r="I47" s="740">
        <f>'[23]Hist Capex by Asset Class '!$I47</f>
        <v>0</v>
      </c>
    </row>
    <row r="48" spans="1:41">
      <c r="A48" s="593"/>
      <c r="B48" s="739" t="s">
        <v>352</v>
      </c>
      <c r="C48" s="739"/>
      <c r="D48" s="741"/>
      <c r="E48" s="740">
        <v>0</v>
      </c>
      <c r="F48" s="740">
        <f>'[20]Hist Capex by Asset Class '!$F$48</f>
        <v>0</v>
      </c>
      <c r="G48" s="740">
        <f>'[21]Hist Capex by Asset Class '!$G48</f>
        <v>0</v>
      </c>
      <c r="H48" s="740">
        <f>'[22]Hist Capex by Asset Class '!$H48</f>
        <v>0</v>
      </c>
      <c r="I48" s="740">
        <f>'[23]Hist Capex by Asset Class '!$I48</f>
        <v>0</v>
      </c>
    </row>
    <row r="49" spans="1:21">
      <c r="A49" s="593"/>
      <c r="B49" s="742" t="s">
        <v>353</v>
      </c>
      <c r="C49" s="742"/>
      <c r="D49" s="741"/>
      <c r="E49" s="740">
        <v>0</v>
      </c>
      <c r="F49" s="740">
        <f>'[20]Hist Capex by Asset Class '!$F$49</f>
        <v>0</v>
      </c>
      <c r="G49" s="740">
        <f>'[21]Hist Capex by Asset Class '!$G49</f>
        <v>0</v>
      </c>
      <c r="H49" s="740">
        <f>'[22]Hist Capex by Asset Class '!$H49</f>
        <v>0</v>
      </c>
      <c r="I49" s="740">
        <f>'[23]Hist Capex by Asset Class '!$I49</f>
        <v>0</v>
      </c>
    </row>
    <row r="50" spans="1:21">
      <c r="A50" s="593"/>
      <c r="B50" s="739" t="s">
        <v>354</v>
      </c>
      <c r="C50" s="739"/>
      <c r="D50" s="741"/>
      <c r="E50" s="740">
        <v>0</v>
      </c>
      <c r="F50" s="740">
        <f>'[20]Hist Capex by Asset Class '!$F$50</f>
        <v>0</v>
      </c>
      <c r="G50" s="740">
        <f>'[21]Hist Capex by Asset Class '!$G50</f>
        <v>0</v>
      </c>
      <c r="H50" s="740">
        <f>'[22]Hist Capex by Asset Class '!$H50</f>
        <v>0</v>
      </c>
      <c r="I50" s="740">
        <f>'[23]Hist Capex by Asset Class '!$I50</f>
        <v>0</v>
      </c>
    </row>
    <row r="51" spans="1:21">
      <c r="A51" s="593"/>
      <c r="B51" s="742" t="s">
        <v>355</v>
      </c>
      <c r="C51" s="742"/>
      <c r="D51" s="741"/>
      <c r="E51" s="740">
        <v>0</v>
      </c>
      <c r="F51" s="740">
        <f>'[20]Hist Capex by Asset Class '!$F$51</f>
        <v>0</v>
      </c>
      <c r="G51" s="740">
        <f>'[21]Hist Capex by Asset Class '!$G51</f>
        <v>0</v>
      </c>
      <c r="H51" s="740">
        <f>'[22]Hist Capex by Asset Class '!$H51</f>
        <v>0</v>
      </c>
      <c r="I51" s="740">
        <f>'[23]Hist Capex by Asset Class '!$I51</f>
        <v>0</v>
      </c>
    </row>
    <row r="52" spans="1:21">
      <c r="A52" s="593"/>
      <c r="B52" s="739" t="s">
        <v>356</v>
      </c>
      <c r="C52" s="739"/>
      <c r="D52" s="741"/>
      <c r="E52" s="740">
        <v>0</v>
      </c>
      <c r="F52" s="740">
        <f>'[20]Hist Capex by Asset Class '!$F$52</f>
        <v>0</v>
      </c>
      <c r="G52" s="740">
        <f>'[21]Hist Capex by Asset Class '!$G52</f>
        <v>0</v>
      </c>
      <c r="H52" s="740">
        <f>'[22]Hist Capex by Asset Class '!$H52</f>
        <v>0</v>
      </c>
      <c r="I52" s="740">
        <f>'[23]Hist Capex by Asset Class '!$I52</f>
        <v>0</v>
      </c>
    </row>
    <row r="53" spans="1:21">
      <c r="A53" s="593"/>
      <c r="B53" s="742" t="s">
        <v>357</v>
      </c>
      <c r="C53" s="742"/>
      <c r="D53" s="741"/>
      <c r="E53" s="740">
        <v>0</v>
      </c>
      <c r="F53" s="740">
        <f>'[20]Hist Capex by Asset Class '!$F$53</f>
        <v>0</v>
      </c>
      <c r="G53" s="740">
        <f>'[21]Hist Capex by Asset Class '!$G53</f>
        <v>0</v>
      </c>
      <c r="H53" s="740">
        <f>'[22]Hist Capex by Asset Class '!$H53</f>
        <v>0</v>
      </c>
      <c r="I53" s="740">
        <f>'[23]Hist Capex by Asset Class '!$I53</f>
        <v>0</v>
      </c>
    </row>
    <row r="54" spans="1:21">
      <c r="A54" s="593"/>
      <c r="B54" s="739" t="s">
        <v>358</v>
      </c>
      <c r="C54" s="739"/>
      <c r="D54" s="741"/>
      <c r="E54" s="740">
        <v>0</v>
      </c>
      <c r="F54" s="740">
        <f>'[20]Hist Capex by Asset Class '!$F$54</f>
        <v>0</v>
      </c>
      <c r="G54" s="740">
        <f>'[21]Hist Capex by Asset Class '!$G54</f>
        <v>0</v>
      </c>
      <c r="H54" s="740">
        <f>'[22]Hist Capex by Asset Class '!$H54</f>
        <v>0</v>
      </c>
      <c r="I54" s="740">
        <f>'[23]Hist Capex by Asset Class '!$I54</f>
        <v>0</v>
      </c>
    </row>
    <row r="55" spans="1:21" s="798" customFormat="1">
      <c r="A55" s="795"/>
      <c r="B55" s="796" t="s">
        <v>359</v>
      </c>
      <c r="C55" s="796"/>
      <c r="D55" s="797"/>
      <c r="E55" s="797">
        <v>-2.7E-2</v>
      </c>
      <c r="F55" s="797">
        <f>'[20]Hist Capex by Asset Class '!$F$55</f>
        <v>-5.9999999999999995E-4</v>
      </c>
      <c r="G55" s="797">
        <f>'[21]Hist Capex by Asset Class '!$G55</f>
        <v>-1.478723E-2</v>
      </c>
      <c r="H55" s="797">
        <f>'[22]Hist Capex by Asset Class '!$H55</f>
        <v>-2.3932909999999988E-2</v>
      </c>
      <c r="I55" s="797">
        <f>'[23]Hist Capex by Asset Class '!$I55</f>
        <v>-6.9160793480658886E-2</v>
      </c>
      <c r="M55" s="1"/>
      <c r="N55" s="1"/>
      <c r="O55" s="1"/>
      <c r="P55" s="1"/>
      <c r="Q55" s="1"/>
      <c r="R55" s="1"/>
      <c r="S55" s="1"/>
      <c r="T55" s="1"/>
      <c r="U55" s="1"/>
    </row>
    <row r="56" spans="1:21">
      <c r="A56" s="593"/>
      <c r="B56" s="739" t="s">
        <v>360</v>
      </c>
      <c r="C56" s="739"/>
      <c r="D56" s="741"/>
      <c r="E56" s="740">
        <v>0</v>
      </c>
      <c r="F56" s="740">
        <f>'[20]Hist Capex by Asset Class '!$F$56</f>
        <v>0</v>
      </c>
      <c r="G56" s="740">
        <f>'[21]Hist Capex by Asset Class '!$G56</f>
        <v>0</v>
      </c>
      <c r="H56" s="740">
        <f>'[22]Hist Capex by Asset Class '!$H56</f>
        <v>0</v>
      </c>
      <c r="I56" s="740">
        <f>'[23]Hist Capex by Asset Class '!$I56</f>
        <v>0</v>
      </c>
      <c r="M56" s="798"/>
      <c r="N56" s="798"/>
      <c r="O56" s="798"/>
      <c r="P56" s="798"/>
      <c r="Q56" s="798"/>
      <c r="R56" s="798"/>
      <c r="S56" s="798"/>
      <c r="T56" s="798"/>
      <c r="U56" s="798"/>
    </row>
    <row r="57" spans="1:21">
      <c r="A57" s="593"/>
      <c r="B57" s="742" t="s">
        <v>361</v>
      </c>
      <c r="C57" s="742"/>
      <c r="D57" s="741"/>
      <c r="E57" s="740">
        <v>0</v>
      </c>
      <c r="F57" s="740">
        <f>'[20]Hist Capex by Asset Class '!$F$57</f>
        <v>0</v>
      </c>
      <c r="G57" s="740">
        <f>'[21]Hist Capex by Asset Class '!$G57</f>
        <v>0</v>
      </c>
      <c r="H57" s="740">
        <f>'[22]Hist Capex by Asset Class '!$H57</f>
        <v>0</v>
      </c>
      <c r="I57" s="740">
        <f>'[23]Hist Capex by Asset Class '!$I57</f>
        <v>0</v>
      </c>
    </row>
    <row r="58" spans="1:21">
      <c r="A58" s="593"/>
      <c r="B58" s="739" t="s">
        <v>362</v>
      </c>
      <c r="C58" s="739"/>
      <c r="D58" s="741"/>
      <c r="E58" s="740">
        <v>0</v>
      </c>
      <c r="F58" s="740">
        <f>'[20]Hist Capex by Asset Class '!$F$58</f>
        <v>0</v>
      </c>
      <c r="G58" s="740">
        <f>'[21]Hist Capex by Asset Class '!$G58</f>
        <v>0</v>
      </c>
      <c r="H58" s="740">
        <f>'[22]Hist Capex by Asset Class '!$H58</f>
        <v>0</v>
      </c>
      <c r="I58" s="740">
        <f>'[23]Hist Capex by Asset Class '!$I58</f>
        <v>0</v>
      </c>
    </row>
    <row r="59" spans="1:21">
      <c r="A59" s="593"/>
      <c r="B59" s="742" t="s">
        <v>363</v>
      </c>
      <c r="C59" s="742"/>
      <c r="D59" s="741"/>
      <c r="E59" s="740">
        <v>0</v>
      </c>
      <c r="F59" s="740">
        <f>'[20]Hist Capex by Asset Class '!$F$59</f>
        <v>0</v>
      </c>
      <c r="G59" s="740">
        <f>'[21]Hist Capex by Asset Class '!$G59</f>
        <v>0</v>
      </c>
      <c r="H59" s="740">
        <f>'[22]Hist Capex by Asset Class '!$H59</f>
        <v>0</v>
      </c>
      <c r="I59" s="740">
        <f>'[23]Hist Capex by Asset Class '!$I59</f>
        <v>0</v>
      </c>
    </row>
    <row r="60" spans="1:21">
      <c r="A60" s="593"/>
      <c r="B60" s="739" t="s">
        <v>364</v>
      </c>
      <c r="C60" s="739"/>
      <c r="D60" s="741"/>
      <c r="E60" s="740">
        <v>0</v>
      </c>
      <c r="F60" s="740">
        <f>'[20]Hist Capex by Asset Class '!$F$60</f>
        <v>0</v>
      </c>
      <c r="G60" s="740">
        <f>'[21]Hist Capex by Asset Class '!$G60</f>
        <v>0</v>
      </c>
      <c r="H60" s="740">
        <f>'[22]Hist Capex by Asset Class '!$H60</f>
        <v>0</v>
      </c>
      <c r="I60" s="740">
        <f>'[23]Hist Capex by Asset Class '!$I60</f>
        <v>0</v>
      </c>
    </row>
    <row r="61" spans="1:21">
      <c r="A61" s="593"/>
      <c r="B61" s="742" t="s">
        <v>365</v>
      </c>
      <c r="C61" s="742"/>
      <c r="D61" s="745"/>
      <c r="E61" s="740">
        <v>0</v>
      </c>
      <c r="F61" s="740">
        <f>'[20]Hist Capex by Asset Class '!$F$61</f>
        <v>0</v>
      </c>
      <c r="G61" s="740">
        <f>'[21]Hist Capex by Asset Class '!$G61</f>
        <v>0</v>
      </c>
      <c r="H61" s="740">
        <f>'[22]Hist Capex by Asset Class '!$H61</f>
        <v>0</v>
      </c>
      <c r="I61" s="740">
        <f>'[23]Hist Capex by Asset Class '!$I61</f>
        <v>0</v>
      </c>
      <c r="J61" s="1" t="s">
        <v>306</v>
      </c>
      <c r="K61" s="1" t="s">
        <v>39</v>
      </c>
    </row>
    <row r="62" spans="1:21">
      <c r="A62" s="593"/>
      <c r="B62" s="746" t="s">
        <v>301</v>
      </c>
      <c r="C62" s="593"/>
      <c r="D62" s="748">
        <f>SUM(D44:D61)</f>
        <v>0</v>
      </c>
      <c r="E62" s="748">
        <f>SUM(E44:E61)</f>
        <v>-2.7E-2</v>
      </c>
      <c r="F62" s="809">
        <f>SUM(F44:F61)</f>
        <v>-5.9999999999999995E-4</v>
      </c>
      <c r="G62" s="809">
        <f t="shared" ref="G62:I62" si="3">SUM(G44:G61)</f>
        <v>-1.478723E-2</v>
      </c>
      <c r="H62" s="809">
        <f t="shared" si="3"/>
        <v>-2.3932909999999988E-2</v>
      </c>
      <c r="I62" s="809">
        <f t="shared" si="3"/>
        <v>-6.9160793480658886E-2</v>
      </c>
      <c r="J62" s="810">
        <f>SUM(E62:I62)</f>
        <v>-0.13548093348065887</v>
      </c>
      <c r="K62" s="810">
        <f>SUM(D62:I62)</f>
        <v>-0.13548093348065887</v>
      </c>
    </row>
    <row r="63" spans="1:21" ht="21" customHeight="1"/>
    <row r="64" spans="1:21" ht="60" customHeight="1">
      <c r="A64" s="957" t="s">
        <v>453</v>
      </c>
      <c r="B64" s="958"/>
      <c r="C64" s="958"/>
      <c r="D64" s="958"/>
      <c r="E64" s="958"/>
      <c r="F64" s="958"/>
      <c r="G64" s="958"/>
      <c r="H64" s="958"/>
      <c r="I64" s="958"/>
      <c r="J64" s="958"/>
      <c r="K64" s="958"/>
    </row>
    <row r="67" spans="1:21">
      <c r="A67" s="964" t="s">
        <v>472</v>
      </c>
      <c r="B67" s="964"/>
      <c r="C67" s="964"/>
      <c r="D67" s="964"/>
      <c r="E67" s="964"/>
      <c r="F67" s="964"/>
      <c r="G67" s="964"/>
      <c r="H67" s="964"/>
      <c r="I67" s="964"/>
      <c r="J67" s="964"/>
      <c r="K67" s="964"/>
    </row>
    <row r="68" spans="1:21">
      <c r="A68" s="961"/>
      <c r="B68" s="961"/>
      <c r="C68" s="961"/>
      <c r="D68" s="738" t="s">
        <v>458</v>
      </c>
      <c r="E68" s="738" t="s">
        <v>391</v>
      </c>
      <c r="F68" s="738" t="s">
        <v>459</v>
      </c>
      <c r="G68" s="738" t="s">
        <v>460</v>
      </c>
      <c r="H68" s="738" t="s">
        <v>461</v>
      </c>
      <c r="I68" s="738" t="s">
        <v>462</v>
      </c>
      <c r="M68" s="964" t="s">
        <v>469</v>
      </c>
      <c r="N68" s="964"/>
      <c r="O68" s="964"/>
      <c r="P68" s="964"/>
      <c r="Q68" s="964"/>
      <c r="R68" s="964"/>
      <c r="S68" s="964"/>
      <c r="T68" s="964"/>
      <c r="U68" s="964"/>
    </row>
    <row r="69" spans="1:21" ht="12.6" customHeight="1">
      <c r="A69" s="961" t="s">
        <v>300</v>
      </c>
      <c r="B69" s="961"/>
      <c r="C69" s="961"/>
      <c r="D69" s="5"/>
      <c r="E69" s="5"/>
      <c r="F69" s="5"/>
      <c r="G69" s="5"/>
      <c r="H69" s="5"/>
      <c r="M69" s="738"/>
      <c r="N69" s="738" t="s">
        <v>458</v>
      </c>
      <c r="O69" s="738" t="s">
        <v>391</v>
      </c>
      <c r="P69" s="738" t="s">
        <v>459</v>
      </c>
      <c r="Q69" s="738" t="s">
        <v>460</v>
      </c>
      <c r="R69" s="738" t="s">
        <v>461</v>
      </c>
      <c r="S69" s="738" t="s">
        <v>462</v>
      </c>
    </row>
    <row r="70" spans="1:21">
      <c r="A70" s="593"/>
      <c r="B70" s="739" t="s">
        <v>348</v>
      </c>
      <c r="C70" s="739" t="s">
        <v>348</v>
      </c>
      <c r="D70" s="740">
        <v>43.895156299999996</v>
      </c>
      <c r="E70" s="740">
        <v>5.4215254499999999</v>
      </c>
      <c r="F70" s="740">
        <f>'[20]Hist Capex by Asset Class '!$F70</f>
        <v>2.6637168800000004</v>
      </c>
      <c r="G70" s="740">
        <f>'[21]Hist Capex by Asset Class '!$G70</f>
        <v>4.2201212700000008</v>
      </c>
      <c r="H70" s="740">
        <f>'[22]Hist Capex by Asset Class '!$H70</f>
        <v>13.700455300000003</v>
      </c>
      <c r="I70" s="740">
        <f>'[23]Hist Capex by Asset Class '!$I70</f>
        <v>10.293080300000021</v>
      </c>
      <c r="M70" s="738"/>
      <c r="N70" s="5"/>
      <c r="O70" s="5"/>
      <c r="P70" s="5"/>
      <c r="Q70" s="5"/>
      <c r="R70" s="5"/>
    </row>
    <row r="71" spans="1:21">
      <c r="A71" s="593"/>
      <c r="B71" s="742" t="s">
        <v>349</v>
      </c>
      <c r="C71" s="742" t="s">
        <v>349</v>
      </c>
      <c r="D71" s="740">
        <v>3.15982735</v>
      </c>
      <c r="E71" s="740">
        <v>0.69969367000000005</v>
      </c>
      <c r="F71" s="740">
        <f>'[20]Hist Capex by Asset Class '!$F71</f>
        <v>0</v>
      </c>
      <c r="G71" s="740">
        <f>'[21]Hist Capex by Asset Class '!$G71</f>
        <v>0</v>
      </c>
      <c r="H71" s="740">
        <f>'[22]Hist Capex by Asset Class '!$H71</f>
        <v>6.3197000000000004E-4</v>
      </c>
      <c r="I71" s="740">
        <f>'[23]Hist Capex by Asset Class '!$I71</f>
        <v>0.30695211999999999</v>
      </c>
      <c r="M71" s="739" t="s">
        <v>348</v>
      </c>
      <c r="N71" s="741"/>
      <c r="O71" s="740">
        <v>0</v>
      </c>
      <c r="P71" s="740">
        <f>'[20]Hist Capex by Asset Class '!$P73</f>
        <v>0</v>
      </c>
      <c r="Q71" s="740">
        <f>'[22]Hist Capex by Asset Class '!$Q73</f>
        <v>0</v>
      </c>
      <c r="R71" s="740">
        <f>'[22]Hist Capex by Asset Class '!$R74</f>
        <v>0</v>
      </c>
      <c r="S71" s="740">
        <f>'[23]Hist Capex by Asset Class '!$S74</f>
        <v>1.5485996800000001</v>
      </c>
    </row>
    <row r="72" spans="1:21">
      <c r="A72" s="593"/>
      <c r="B72" s="743" t="s">
        <v>350</v>
      </c>
      <c r="C72" s="743" t="s">
        <v>350</v>
      </c>
      <c r="D72" s="740">
        <v>0.73140528000000016</v>
      </c>
      <c r="E72" s="740">
        <v>0.47535361999999998</v>
      </c>
      <c r="F72" s="740">
        <f>'[20]Hist Capex by Asset Class '!$F72</f>
        <v>0.7851863</v>
      </c>
      <c r="G72" s="740">
        <f>'[21]Hist Capex by Asset Class '!$G72</f>
        <v>1.9110016400000003</v>
      </c>
      <c r="H72" s="740">
        <f>'[22]Hist Capex by Asset Class '!$H72</f>
        <v>1.54522665</v>
      </c>
      <c r="I72" s="740">
        <f>'[23]Hist Capex by Asset Class '!$I72</f>
        <v>5.5953179999999998E-2</v>
      </c>
      <c r="M72" s="742" t="s">
        <v>349</v>
      </c>
      <c r="N72" s="741"/>
      <c r="O72" s="740">
        <v>0</v>
      </c>
      <c r="P72" s="740">
        <f>'[20]Hist Capex by Asset Class '!$P74</f>
        <v>0</v>
      </c>
      <c r="Q72" s="740">
        <f>'[22]Hist Capex by Asset Class '!$Q74</f>
        <v>0.97321800000000003</v>
      </c>
      <c r="R72" s="740">
        <f>'[22]Hist Capex by Asset Class '!$R75</f>
        <v>0</v>
      </c>
      <c r="S72" s="740">
        <f>'[23]Hist Capex by Asset Class '!$S75</f>
        <v>0</v>
      </c>
    </row>
    <row r="73" spans="1:21">
      <c r="A73" s="593"/>
      <c r="B73" s="742" t="s">
        <v>351</v>
      </c>
      <c r="C73" s="742" t="s">
        <v>351</v>
      </c>
      <c r="D73" s="740">
        <v>10.624222589999999</v>
      </c>
      <c r="E73" s="740">
        <v>3.6910834000000001</v>
      </c>
      <c r="F73" s="740">
        <f>'[20]Hist Capex by Asset Class '!$F73</f>
        <v>3.0083654499999994</v>
      </c>
      <c r="G73" s="740">
        <f>'[21]Hist Capex by Asset Class '!$G73</f>
        <v>1.0595466600000005</v>
      </c>
      <c r="H73" s="740">
        <f>'[22]Hist Capex by Asset Class '!$H73</f>
        <v>0.69698415000000002</v>
      </c>
      <c r="I73" s="740">
        <f>'[23]Hist Capex by Asset Class '!$I73</f>
        <v>4.93607978</v>
      </c>
      <c r="M73" s="743" t="s">
        <v>350</v>
      </c>
      <c r="N73" s="741"/>
      <c r="O73" s="740">
        <v>0</v>
      </c>
      <c r="P73" s="740">
        <f>'[20]Hist Capex by Asset Class '!$P75</f>
        <v>0</v>
      </c>
      <c r="Q73" s="740">
        <f>'[22]Hist Capex by Asset Class '!$Q75</f>
        <v>0</v>
      </c>
      <c r="R73" s="740">
        <f>'[22]Hist Capex by Asset Class '!$R76</f>
        <v>0.41006556999999993</v>
      </c>
      <c r="S73" s="740">
        <f>'[23]Hist Capex by Asset Class '!$S76</f>
        <v>0</v>
      </c>
    </row>
    <row r="74" spans="1:21">
      <c r="A74" s="593"/>
      <c r="B74" s="739" t="s">
        <v>352</v>
      </c>
      <c r="C74" s="739" t="s">
        <v>352</v>
      </c>
      <c r="D74" s="740">
        <v>34.776148339999942</v>
      </c>
      <c r="E74" s="740">
        <v>9.8473960399999996</v>
      </c>
      <c r="F74" s="740">
        <f>'[20]Hist Capex by Asset Class '!$F74</f>
        <v>8.8690961399999928</v>
      </c>
      <c r="G74" s="740">
        <f>'[21]Hist Capex by Asset Class '!$G74</f>
        <v>3.6702342700000012</v>
      </c>
      <c r="H74" s="740">
        <f>'[22]Hist Capex by Asset Class '!$H74</f>
        <v>10.973994259999991</v>
      </c>
      <c r="I74" s="740">
        <f>'[23]Hist Capex by Asset Class '!$I74</f>
        <v>24.873213500000027</v>
      </c>
      <c r="M74" s="742" t="s">
        <v>351</v>
      </c>
      <c r="N74" s="741"/>
      <c r="O74" s="740">
        <v>0</v>
      </c>
      <c r="P74" s="740">
        <f>'[20]Hist Capex by Asset Class '!$P76</f>
        <v>0</v>
      </c>
      <c r="Q74" s="740">
        <f>'[22]Hist Capex by Asset Class '!$Q76</f>
        <v>0.27782600000000002</v>
      </c>
      <c r="R74" s="740">
        <f>'[22]Hist Capex by Asset Class '!$R77</f>
        <v>0</v>
      </c>
      <c r="S74" s="740">
        <f>'[23]Hist Capex by Asset Class '!$S77</f>
        <v>0</v>
      </c>
    </row>
    <row r="75" spans="1:21">
      <c r="A75" s="593"/>
      <c r="B75" s="742" t="s">
        <v>353</v>
      </c>
      <c r="C75" s="742" t="s">
        <v>353</v>
      </c>
      <c r="D75" s="740">
        <v>4.2076547400000006</v>
      </c>
      <c r="E75" s="740">
        <v>1.8511796499999997</v>
      </c>
      <c r="F75" s="740">
        <f>'[20]Hist Capex by Asset Class '!$F75</f>
        <v>1.4839937289000003</v>
      </c>
      <c r="G75" s="740">
        <f>'[21]Hist Capex by Asset Class '!$G75</f>
        <v>1.1853036299999999</v>
      </c>
      <c r="H75" s="740">
        <f>'[22]Hist Capex by Asset Class '!$H75</f>
        <v>0.13101641</v>
      </c>
      <c r="I75" s="740">
        <f>'[23]Hist Capex by Asset Class '!$I75</f>
        <v>0</v>
      </c>
      <c r="M75" s="739" t="s">
        <v>352</v>
      </c>
      <c r="N75" s="741"/>
      <c r="O75" s="740">
        <v>0</v>
      </c>
      <c r="P75" s="740">
        <f>'[20]Hist Capex by Asset Class '!$P77</f>
        <v>0</v>
      </c>
      <c r="Q75" s="740">
        <f>'[22]Hist Capex by Asset Class '!$Q77</f>
        <v>0</v>
      </c>
      <c r="R75" s="740">
        <f>'[22]Hist Capex by Asset Class '!$R78</f>
        <v>0</v>
      </c>
      <c r="S75" s="740">
        <f>'[23]Hist Capex by Asset Class '!$S78</f>
        <v>0</v>
      </c>
    </row>
    <row r="76" spans="1:21">
      <c r="A76" s="593"/>
      <c r="B76" s="739" t="s">
        <v>354</v>
      </c>
      <c r="C76" s="739" t="s">
        <v>354</v>
      </c>
      <c r="D76" s="740">
        <v>23.127965529999997</v>
      </c>
      <c r="E76" s="740">
        <v>4.4928939199999993</v>
      </c>
      <c r="F76" s="740">
        <f>'[20]Hist Capex by Asset Class '!$F76</f>
        <v>5.5248598999999992</v>
      </c>
      <c r="G76" s="740">
        <f>'[21]Hist Capex by Asset Class '!$G76</f>
        <v>1.7822087599999998</v>
      </c>
      <c r="H76" s="740">
        <f>'[22]Hist Capex by Asset Class '!$H76</f>
        <v>1.0702007100000002</v>
      </c>
      <c r="I76" s="740">
        <f>'[23]Hist Capex by Asset Class '!$I76</f>
        <v>11.825478500000022</v>
      </c>
      <c r="M76" s="742" t="s">
        <v>353</v>
      </c>
      <c r="N76" s="741"/>
      <c r="O76" s="740">
        <v>0</v>
      </c>
      <c r="P76" s="740">
        <f>'[20]Hist Capex by Asset Class '!$P78</f>
        <v>0</v>
      </c>
      <c r="Q76" s="740">
        <f>'[22]Hist Capex by Asset Class '!$Q78</f>
        <v>0</v>
      </c>
      <c r="R76" s="740">
        <f>'[22]Hist Capex by Asset Class '!$R79</f>
        <v>0</v>
      </c>
      <c r="S76" s="740">
        <f>'[23]Hist Capex by Asset Class '!$S79</f>
        <v>0</v>
      </c>
    </row>
    <row r="77" spans="1:21">
      <c r="A77" s="593"/>
      <c r="B77" s="742" t="s">
        <v>355</v>
      </c>
      <c r="C77" s="742" t="s">
        <v>355</v>
      </c>
      <c r="D77" s="740">
        <v>0</v>
      </c>
      <c r="E77" s="740">
        <v>0</v>
      </c>
      <c r="F77" s="740">
        <f>'[20]Hist Capex by Asset Class '!$F77</f>
        <v>0</v>
      </c>
      <c r="G77" s="740">
        <f>'[21]Hist Capex by Asset Class '!$G77</f>
        <v>0.16366425999999998</v>
      </c>
      <c r="H77" s="740">
        <f>'[22]Hist Capex by Asset Class '!$H77</f>
        <v>2.6726250000000003E-2</v>
      </c>
      <c r="I77" s="740">
        <f>'[23]Hist Capex by Asset Class '!$I77</f>
        <v>3.3598580000000003E-2</v>
      </c>
      <c r="M77" s="739" t="s">
        <v>354</v>
      </c>
      <c r="N77" s="741"/>
      <c r="O77" s="740">
        <v>0</v>
      </c>
      <c r="P77" s="740">
        <f>'[20]Hist Capex by Asset Class '!$P79</f>
        <v>0</v>
      </c>
      <c r="Q77" s="740">
        <f>'[22]Hist Capex by Asset Class '!$Q79</f>
        <v>0</v>
      </c>
      <c r="R77" s="740">
        <f>'[22]Hist Capex by Asset Class '!$R80</f>
        <v>0.2399337</v>
      </c>
      <c r="S77" s="740">
        <f>'[23]Hist Capex by Asset Class '!$S80</f>
        <v>0.26949902999999981</v>
      </c>
    </row>
    <row r="78" spans="1:21">
      <c r="A78" s="593"/>
      <c r="B78" s="739" t="s">
        <v>356</v>
      </c>
      <c r="C78" s="739" t="s">
        <v>356</v>
      </c>
      <c r="D78" s="740">
        <v>1.1072172199999999</v>
      </c>
      <c r="E78" s="740">
        <v>0.38758884999999998</v>
      </c>
      <c r="F78" s="740">
        <f>'[20]Hist Capex by Asset Class '!$F78</f>
        <v>0.79065718909999994</v>
      </c>
      <c r="G78" s="740">
        <f>'[21]Hist Capex by Asset Class '!$G78</f>
        <v>8.7552235155790221</v>
      </c>
      <c r="H78" s="740">
        <f>'[22]Hist Capex by Asset Class '!$H78</f>
        <v>7.1825262876198162</v>
      </c>
      <c r="I78" s="740">
        <f>'[23]Hist Capex by Asset Class '!$I78</f>
        <v>2.2896663428264836</v>
      </c>
      <c r="M78" s="742" t="s">
        <v>355</v>
      </c>
      <c r="N78" s="741"/>
      <c r="O78" s="740">
        <v>0</v>
      </c>
      <c r="P78" s="740">
        <f>'[20]Hist Capex by Asset Class '!$P80</f>
        <v>0</v>
      </c>
      <c r="Q78" s="740">
        <f>'[22]Hist Capex by Asset Class '!$Q80</f>
        <v>0</v>
      </c>
      <c r="R78" s="740">
        <f>'[22]Hist Capex by Asset Class '!$R81</f>
        <v>0</v>
      </c>
      <c r="S78" s="740">
        <f>'[23]Hist Capex by Asset Class '!$S81</f>
        <v>0</v>
      </c>
    </row>
    <row r="79" spans="1:21">
      <c r="A79" s="593"/>
      <c r="B79" s="742" t="s">
        <v>357</v>
      </c>
      <c r="C79" s="742" t="s">
        <v>357</v>
      </c>
      <c r="D79" s="740">
        <v>0.16535016999999999</v>
      </c>
      <c r="E79" s="740">
        <v>0</v>
      </c>
      <c r="F79" s="740">
        <f>'[20]Hist Capex by Asset Class '!$F79</f>
        <v>0.43664076000000002</v>
      </c>
      <c r="G79" s="740">
        <f>'[21]Hist Capex by Asset Class '!$G79</f>
        <v>1.3215950322629535</v>
      </c>
      <c r="H79" s="740">
        <f>'[22]Hist Capex by Asset Class '!$H79</f>
        <v>5.8684964319306658</v>
      </c>
      <c r="I79" s="740">
        <f>'[23]Hist Capex by Asset Class '!$I79</f>
        <v>2.2892445234256242</v>
      </c>
      <c r="M79" s="739" t="s">
        <v>356</v>
      </c>
      <c r="N79" s="741"/>
      <c r="O79" s="740">
        <v>0</v>
      </c>
      <c r="P79" s="740">
        <f>'[20]Hist Capex by Asset Class '!$P81</f>
        <v>0</v>
      </c>
      <c r="Q79" s="740">
        <f>'[22]Hist Capex by Asset Class '!$Q81</f>
        <v>0</v>
      </c>
      <c r="R79" s="740">
        <f>'[22]Hist Capex by Asset Class '!$R82</f>
        <v>0</v>
      </c>
      <c r="S79" s="740">
        <f>'[23]Hist Capex by Asset Class '!$S82</f>
        <v>0</v>
      </c>
    </row>
    <row r="80" spans="1:21">
      <c r="A80" s="593"/>
      <c r="B80" s="739" t="s">
        <v>358</v>
      </c>
      <c r="C80" s="739" t="s">
        <v>358</v>
      </c>
      <c r="D80" s="740">
        <v>1.1335688799999999</v>
      </c>
      <c r="E80" s="740">
        <v>0</v>
      </c>
      <c r="F80" s="740">
        <f>'[20]Hist Capex by Asset Class '!$F80</f>
        <v>0.17579876120000001</v>
      </c>
      <c r="G80" s="740">
        <f>'[21]Hist Capex by Asset Class '!$G80</f>
        <v>0.22625693879348963</v>
      </c>
      <c r="H80" s="740">
        <f>'[22]Hist Capex by Asset Class '!$H80</f>
        <v>1.1503891363733108</v>
      </c>
      <c r="I80" s="740">
        <f>'[23]Hist Capex by Asset Class '!$I80</f>
        <v>1.1634299631037364</v>
      </c>
      <c r="M80" s="742" t="s">
        <v>357</v>
      </c>
      <c r="N80" s="741"/>
      <c r="O80" s="740">
        <v>0</v>
      </c>
      <c r="P80" s="740">
        <f>'[20]Hist Capex by Asset Class '!$P82</f>
        <v>0</v>
      </c>
      <c r="Q80" s="740">
        <f>'[22]Hist Capex by Asset Class '!$Q82</f>
        <v>0</v>
      </c>
      <c r="R80" s="740">
        <f>'[22]Hist Capex by Asset Class '!$R83</f>
        <v>0</v>
      </c>
      <c r="S80" s="740">
        <f>'[23]Hist Capex by Asset Class '!$S83</f>
        <v>0</v>
      </c>
    </row>
    <row r="81" spans="1:41">
      <c r="A81" s="593"/>
      <c r="B81" s="742" t="s">
        <v>359</v>
      </c>
      <c r="C81" s="742" t="s">
        <v>359</v>
      </c>
      <c r="D81" s="740">
        <v>0.59577568999999997</v>
      </c>
      <c r="E81" s="740">
        <v>1.1864682187782514</v>
      </c>
      <c r="F81" s="740">
        <f>'[20]Hist Capex by Asset Class '!$F81</f>
        <v>9.8070881900000004E-2</v>
      </c>
      <c r="G81" s="740">
        <f>'[21]Hist Capex by Asset Class '!$G81</f>
        <v>0.53998939917452238</v>
      </c>
      <c r="H81" s="740">
        <f>'[22]Hist Capex by Asset Class '!$H81</f>
        <v>0.64706845039909833</v>
      </c>
      <c r="I81" s="740">
        <f>'[23]Hist Capex by Asset Class '!$I81</f>
        <v>3.4949981680390452</v>
      </c>
      <c r="M81" s="739" t="s">
        <v>358</v>
      </c>
      <c r="N81" s="741"/>
      <c r="O81" s="740">
        <v>0</v>
      </c>
      <c r="P81" s="740">
        <f>'[20]Hist Capex by Asset Class '!$P83</f>
        <v>0</v>
      </c>
      <c r="Q81" s="740">
        <f>'[22]Hist Capex by Asset Class '!$Q83</f>
        <v>0</v>
      </c>
      <c r="R81" s="740">
        <f>'[22]Hist Capex by Asset Class '!$R84</f>
        <v>0</v>
      </c>
      <c r="S81" s="740">
        <f>'[23]Hist Capex by Asset Class '!$S84</f>
        <v>0</v>
      </c>
    </row>
    <row r="82" spans="1:41">
      <c r="A82" s="593"/>
      <c r="B82" s="739" t="s">
        <v>360</v>
      </c>
      <c r="C82" s="739" t="s">
        <v>360</v>
      </c>
      <c r="D82" s="740">
        <v>0</v>
      </c>
      <c r="E82" s="740">
        <v>3.0453070455170788</v>
      </c>
      <c r="F82" s="740">
        <f>'[20]Hist Capex by Asset Class '!$F82</f>
        <v>0.81005492319999794</v>
      </c>
      <c r="G82" s="740">
        <f>'[21]Hist Capex by Asset Class '!$G82</f>
        <v>0.2498275409165733</v>
      </c>
      <c r="H82" s="740">
        <f>'[22]Hist Capex by Asset Class '!$H82</f>
        <v>0.72912811163526425</v>
      </c>
      <c r="I82" s="740">
        <f>'[23]Hist Capex by Asset Class '!$I82</f>
        <v>0.31010325759388141</v>
      </c>
      <c r="M82" s="742" t="s">
        <v>359</v>
      </c>
      <c r="N82" s="741"/>
      <c r="O82" s="740">
        <v>0</v>
      </c>
      <c r="P82" s="740">
        <f>'[20]Hist Capex by Asset Class '!$P84</f>
        <v>0</v>
      </c>
      <c r="Q82" s="740">
        <f>'[22]Hist Capex by Asset Class '!$Q84</f>
        <v>0</v>
      </c>
      <c r="R82" s="740">
        <f>'[22]Hist Capex by Asset Class '!$R85</f>
        <v>0</v>
      </c>
      <c r="S82" s="740">
        <f>'[23]Hist Capex by Asset Class '!$S85</f>
        <v>0</v>
      </c>
    </row>
    <row r="83" spans="1:41">
      <c r="A83" s="593"/>
      <c r="B83" s="742" t="s">
        <v>361</v>
      </c>
      <c r="C83" s="742" t="s">
        <v>361</v>
      </c>
      <c r="D83" s="740">
        <v>0</v>
      </c>
      <c r="E83" s="740">
        <v>0</v>
      </c>
      <c r="F83" s="740">
        <f>'[20]Hist Capex by Asset Class '!$F83</f>
        <v>0</v>
      </c>
      <c r="G83" s="740">
        <f>'[21]Hist Capex by Asset Class '!$G83</f>
        <v>2.2186790000000001E-2</v>
      </c>
      <c r="H83" s="740">
        <f>'[22]Hist Capex by Asset Class '!$H83</f>
        <v>0.19586963999999998</v>
      </c>
      <c r="I83" s="740">
        <f>'[23]Hist Capex by Asset Class '!$I83</f>
        <v>2.2776989999999997E-2</v>
      </c>
      <c r="M83" s="739" t="s">
        <v>360</v>
      </c>
      <c r="N83" s="741"/>
      <c r="O83" s="740">
        <v>0</v>
      </c>
      <c r="P83" s="740">
        <f>'[20]Hist Capex by Asset Class '!$P85</f>
        <v>0</v>
      </c>
      <c r="Q83" s="740">
        <f>'[22]Hist Capex by Asset Class '!$Q85</f>
        <v>0</v>
      </c>
      <c r="R83" s="740">
        <f>'[22]Hist Capex by Asset Class '!$R86</f>
        <v>2.1067860000000001E-2</v>
      </c>
      <c r="S83" s="740">
        <f>'[23]Hist Capex by Asset Class '!$S86</f>
        <v>0</v>
      </c>
    </row>
    <row r="84" spans="1:41">
      <c r="A84" s="593"/>
      <c r="B84" s="739" t="s">
        <v>362</v>
      </c>
      <c r="C84" s="739" t="s">
        <v>362</v>
      </c>
      <c r="D84" s="740">
        <v>0</v>
      </c>
      <c r="E84" s="740">
        <v>0</v>
      </c>
      <c r="F84" s="740">
        <f>'[20]Hist Capex by Asset Class '!$F84</f>
        <v>0</v>
      </c>
      <c r="G84" s="740">
        <f>'[21]Hist Capex by Asset Class '!$G84</f>
        <v>2.6306261500000034</v>
      </c>
      <c r="H84" s="740">
        <f>'[22]Hist Capex by Asset Class '!$H84</f>
        <v>2.1250607400000012</v>
      </c>
      <c r="I84" s="740">
        <f>'[23]Hist Capex by Asset Class '!$I84</f>
        <v>1.2894421899999999</v>
      </c>
      <c r="M84" s="742" t="s">
        <v>361</v>
      </c>
      <c r="N84" s="741"/>
      <c r="O84" s="740">
        <v>0</v>
      </c>
      <c r="P84" s="740">
        <f>'[20]Hist Capex by Asset Class '!$P86</f>
        <v>0</v>
      </c>
      <c r="Q84" s="740">
        <f>'[22]Hist Capex by Asset Class '!$Q86</f>
        <v>0</v>
      </c>
      <c r="R84" s="740">
        <f>'[22]Hist Capex by Asset Class '!$R87</f>
        <v>0</v>
      </c>
      <c r="S84" s="740">
        <f>'[23]Hist Capex by Asset Class '!$S87</f>
        <v>0</v>
      </c>
    </row>
    <row r="85" spans="1:41">
      <c r="A85" s="593"/>
      <c r="B85" s="742" t="s">
        <v>363</v>
      </c>
      <c r="C85" s="742" t="s">
        <v>363</v>
      </c>
      <c r="D85" s="740">
        <v>0</v>
      </c>
      <c r="E85" s="740">
        <v>0</v>
      </c>
      <c r="F85" s="740">
        <f>'[20]Hist Capex by Asset Class '!$F85</f>
        <v>0</v>
      </c>
      <c r="G85" s="740">
        <f>'[21]Hist Capex by Asset Class '!$G85</f>
        <v>0</v>
      </c>
      <c r="H85" s="740">
        <f>'[22]Hist Capex by Asset Class '!$H85</f>
        <v>1.0438434999999999</v>
      </c>
      <c r="I85" s="740">
        <f>'[23]Hist Capex by Asset Class '!$I85</f>
        <v>1.30118724</v>
      </c>
      <c r="M85" s="739" t="s">
        <v>362</v>
      </c>
      <c r="N85" s="741"/>
      <c r="O85" s="740">
        <v>0</v>
      </c>
      <c r="P85" s="740">
        <f>'[20]Hist Capex by Asset Class '!$P87</f>
        <v>0</v>
      </c>
      <c r="Q85" s="740">
        <f>'[22]Hist Capex by Asset Class '!$Q87</f>
        <v>0</v>
      </c>
      <c r="R85" s="740">
        <f>'[22]Hist Capex by Asset Class '!$R88</f>
        <v>0</v>
      </c>
      <c r="S85" s="740">
        <f>'[23]Hist Capex by Asset Class '!$S88</f>
        <v>0</v>
      </c>
    </row>
    <row r="86" spans="1:41">
      <c r="A86" s="593"/>
      <c r="B86" s="739" t="s">
        <v>364</v>
      </c>
      <c r="C86" s="739" t="s">
        <v>364</v>
      </c>
      <c r="D86" s="740">
        <v>0</v>
      </c>
      <c r="E86" s="740">
        <v>0</v>
      </c>
      <c r="F86" s="740">
        <f>'[20]Hist Capex by Asset Class '!$F86</f>
        <v>0.27897920000000004</v>
      </c>
      <c r="G86" s="740">
        <f>'[21]Hist Capex by Asset Class '!$G86</f>
        <v>0</v>
      </c>
      <c r="H86" s="740">
        <f>'[22]Hist Capex by Asset Class '!$H86</f>
        <v>0.24865834224173813</v>
      </c>
      <c r="I86" s="740">
        <f>'[23]Hist Capex by Asset Class '!$I86</f>
        <v>0</v>
      </c>
      <c r="M86" s="742" t="s">
        <v>363</v>
      </c>
      <c r="N86" s="741"/>
      <c r="O86" s="740">
        <v>0</v>
      </c>
      <c r="P86" s="740">
        <f>'[20]Hist Capex by Asset Class '!$P88</f>
        <v>0</v>
      </c>
      <c r="Q86" s="740">
        <f>'[22]Hist Capex by Asset Class '!$Q88</f>
        <v>0</v>
      </c>
      <c r="R86" s="740">
        <f>'[22]Hist Capex by Asset Class '!$R89</f>
        <v>0</v>
      </c>
      <c r="S86" s="740">
        <f>'[23]Hist Capex by Asset Class '!$S89</f>
        <v>0</v>
      </c>
    </row>
    <row r="87" spans="1:41">
      <c r="A87" s="593"/>
      <c r="B87" s="742" t="s">
        <v>365</v>
      </c>
      <c r="C87" s="742" t="s">
        <v>365</v>
      </c>
      <c r="D87" s="740">
        <v>0</v>
      </c>
      <c r="E87" s="740">
        <v>0</v>
      </c>
      <c r="F87" s="740">
        <f>'[20]Hist Capex by Asset Class '!$F87</f>
        <v>0</v>
      </c>
      <c r="G87" s="740">
        <f>'[21]Hist Capex by Asset Class '!$G87</f>
        <v>0</v>
      </c>
      <c r="H87" s="740">
        <f>'[22]Hist Capex by Asset Class '!$H87</f>
        <v>0</v>
      </c>
      <c r="I87" s="740">
        <f>'[23]Hist Capex by Asset Class '!$I87</f>
        <v>0</v>
      </c>
      <c r="M87" s="739" t="s">
        <v>364</v>
      </c>
      <c r="N87" s="741"/>
      <c r="O87" s="740">
        <v>0</v>
      </c>
      <c r="P87" s="740">
        <f>'[20]Hist Capex by Asset Class '!$P89</f>
        <v>0</v>
      </c>
      <c r="Q87" s="740">
        <f>'[22]Hist Capex by Asset Class '!$Q89</f>
        <v>0</v>
      </c>
      <c r="R87" s="740">
        <f>'[22]Hist Capex by Asset Class '!$R90</f>
        <v>0</v>
      </c>
      <c r="S87" s="740">
        <f>'[23]Hist Capex by Asset Class '!$S90</f>
        <v>0</v>
      </c>
    </row>
    <row r="88" spans="1:41">
      <c r="A88" s="593"/>
      <c r="B88" s="959"/>
      <c r="C88" s="960"/>
      <c r="D88" s="745"/>
      <c r="E88" s="745"/>
      <c r="F88" s="745"/>
      <c r="G88" s="745"/>
      <c r="H88" s="745"/>
      <c r="I88" s="740"/>
      <c r="J88" s="1" t="s">
        <v>306</v>
      </c>
      <c r="K88" s="1" t="s">
        <v>39</v>
      </c>
      <c r="M88" s="742" t="s">
        <v>365</v>
      </c>
      <c r="N88" s="741"/>
      <c r="O88" s="740">
        <v>0</v>
      </c>
      <c r="P88" s="740">
        <f>'[20]Hist Capex by Asset Class '!$P90</f>
        <v>0</v>
      </c>
      <c r="Q88" s="740">
        <f>'[22]Hist Capex by Asset Class '!$Q90</f>
        <v>0</v>
      </c>
      <c r="R88" s="740">
        <f>'[22]Hist Capex by Asset Class '!$R91</f>
        <v>0</v>
      </c>
      <c r="S88" s="740">
        <f>'[23]Hist Capex by Asset Class '!$S91</f>
        <v>0</v>
      </c>
    </row>
    <row r="89" spans="1:41">
      <c r="A89" s="593"/>
      <c r="B89" s="746" t="s">
        <v>301</v>
      </c>
      <c r="C89" s="593"/>
      <c r="D89" s="747">
        <f>SUM(D70:D88)</f>
        <v>123.52429208999992</v>
      </c>
      <c r="E89" s="747">
        <f>SUM(E70:E88)</f>
        <v>31.098489864295328</v>
      </c>
      <c r="F89" s="747">
        <f>SUM(F70:F88)</f>
        <v>24.925420114299989</v>
      </c>
      <c r="G89" s="747">
        <f t="shared" ref="G89:I89" si="4">SUM(G70:G88)</f>
        <v>27.737785856726571</v>
      </c>
      <c r="H89" s="747">
        <f t="shared" si="4"/>
        <v>47.336276340199895</v>
      </c>
      <c r="I89" s="747">
        <f t="shared" si="4"/>
        <v>64.485204634988847</v>
      </c>
      <c r="J89" s="770">
        <f>SUM(E89:I89)</f>
        <v>195.58317681051062</v>
      </c>
      <c r="K89" s="770">
        <f>SUM(D89:I89)</f>
        <v>319.10746890051053</v>
      </c>
      <c r="M89" s="744"/>
      <c r="N89" s="745"/>
      <c r="O89" s="740"/>
      <c r="P89" s="745"/>
      <c r="Q89" s="745"/>
      <c r="R89" s="745"/>
      <c r="S89" s="745"/>
      <c r="T89" s="1" t="s">
        <v>306</v>
      </c>
      <c r="U89" s="1" t="s">
        <v>39</v>
      </c>
    </row>
    <row r="90" spans="1:41">
      <c r="A90" s="593"/>
      <c r="B90" s="593"/>
      <c r="C90" s="593"/>
      <c r="D90" s="628"/>
      <c r="E90" s="769"/>
      <c r="F90" s="628"/>
      <c r="G90" s="628"/>
      <c r="H90" s="628"/>
      <c r="I90" s="628"/>
      <c r="J90" s="628"/>
      <c r="K90" s="628"/>
      <c r="M90" s="746" t="s">
        <v>301</v>
      </c>
      <c r="N90" s="747">
        <f>SUM(N71:N89)</f>
        <v>0</v>
      </c>
      <c r="O90" s="747">
        <f>SUM(O71:O89)</f>
        <v>0</v>
      </c>
      <c r="P90" s="747">
        <f t="shared" ref="P90:Q90" si="5">SUM(P71:P89)</f>
        <v>0</v>
      </c>
      <c r="Q90" s="747">
        <f t="shared" si="5"/>
        <v>1.251044</v>
      </c>
      <c r="R90" s="747">
        <f>SUM(R71:R89)</f>
        <v>0.67106712999999996</v>
      </c>
      <c r="S90" s="747">
        <f>SUM(S71:S89)</f>
        <v>1.8180987099999999</v>
      </c>
      <c r="T90" s="770">
        <f>SUM(O90:S90)</f>
        <v>3.7402098399999999</v>
      </c>
      <c r="U90" s="770">
        <f>SUM(N90:S90)</f>
        <v>3.7402098399999999</v>
      </c>
    </row>
    <row r="91" spans="1:41" ht="15" customHeight="1">
      <c r="B91" s="593"/>
      <c r="C91" s="593"/>
      <c r="D91" s="593"/>
      <c r="E91" s="593"/>
      <c r="F91" s="593"/>
      <c r="G91" s="593"/>
      <c r="H91" s="593"/>
      <c r="I91" s="593"/>
      <c r="J91" s="593"/>
      <c r="K91" s="593"/>
    </row>
    <row r="92" spans="1:41" ht="15" customHeight="1">
      <c r="A92" s="965" t="s">
        <v>454</v>
      </c>
      <c r="B92" s="965"/>
      <c r="C92" s="965"/>
      <c r="D92" s="965"/>
      <c r="E92" s="965"/>
      <c r="F92" s="965"/>
      <c r="G92" s="965"/>
      <c r="H92" s="965"/>
      <c r="I92" s="965"/>
      <c r="J92" s="965"/>
      <c r="K92" s="965"/>
      <c r="O92" s="73"/>
      <c r="P92" s="73"/>
      <c r="Q92" s="73"/>
      <c r="R92" s="73"/>
      <c r="S92" s="628"/>
      <c r="T92" s="73"/>
      <c r="U92" s="73"/>
      <c r="V92" s="73"/>
      <c r="W92" s="73"/>
      <c r="X92" s="73"/>
      <c r="Y92" s="73"/>
      <c r="Z92" s="73"/>
      <c r="AA92" s="73"/>
      <c r="AB92" s="73"/>
      <c r="AC92" s="73"/>
      <c r="AD92" s="73"/>
      <c r="AE92" s="73"/>
      <c r="AF92" s="628"/>
      <c r="AG92" s="73"/>
      <c r="AH92" s="73"/>
      <c r="AI92" s="73"/>
      <c r="AJ92" s="73"/>
      <c r="AK92" s="73"/>
      <c r="AL92" s="628"/>
      <c r="AM92" s="73"/>
      <c r="AN92" s="73"/>
      <c r="AO92" s="73"/>
    </row>
    <row r="93" spans="1:41" ht="15" customHeight="1">
      <c r="A93" s="965"/>
      <c r="B93" s="965"/>
      <c r="C93" s="965"/>
      <c r="D93" s="965"/>
      <c r="E93" s="965"/>
      <c r="F93" s="965"/>
      <c r="G93" s="965"/>
      <c r="H93" s="965"/>
      <c r="I93" s="965"/>
      <c r="J93" s="965"/>
      <c r="K93" s="965"/>
      <c r="M93" s="964" t="s">
        <v>470</v>
      </c>
      <c r="N93" s="964"/>
      <c r="O93" s="964"/>
      <c r="P93" s="964"/>
      <c r="Q93" s="964"/>
      <c r="R93" s="964"/>
      <c r="S93" s="964"/>
      <c r="T93" s="964"/>
      <c r="U93" s="964"/>
      <c r="V93" s="73"/>
      <c r="W93" s="73"/>
      <c r="X93" s="73"/>
      <c r="Y93" s="73"/>
      <c r="Z93" s="73"/>
      <c r="AA93" s="73"/>
      <c r="AB93" s="73"/>
      <c r="AC93" s="73"/>
      <c r="AD93" s="73"/>
      <c r="AE93" s="73"/>
      <c r="AF93" s="628"/>
      <c r="AG93" s="73"/>
      <c r="AH93" s="73"/>
      <c r="AI93" s="73"/>
      <c r="AJ93" s="73"/>
      <c r="AK93" s="73"/>
      <c r="AL93" s="628"/>
      <c r="AM93" s="73"/>
      <c r="AN93" s="73"/>
      <c r="AO93" s="73"/>
    </row>
    <row r="94" spans="1:41" ht="15" customHeight="1">
      <c r="A94" s="965"/>
      <c r="B94" s="965"/>
      <c r="C94" s="965"/>
      <c r="D94" s="965"/>
      <c r="E94" s="965"/>
      <c r="F94" s="965"/>
      <c r="G94" s="965"/>
      <c r="H94" s="965"/>
      <c r="I94" s="965"/>
      <c r="J94" s="965"/>
      <c r="K94" s="965"/>
      <c r="M94" s="738"/>
      <c r="N94" s="738" t="s">
        <v>458</v>
      </c>
      <c r="O94" s="738" t="s">
        <v>391</v>
      </c>
      <c r="P94" s="738" t="s">
        <v>459</v>
      </c>
      <c r="Q94" s="738" t="s">
        <v>460</v>
      </c>
      <c r="R94" s="738" t="s">
        <v>461</v>
      </c>
      <c r="S94" s="738" t="s">
        <v>462</v>
      </c>
      <c r="V94" s="73"/>
      <c r="W94" s="73"/>
      <c r="X94" s="73"/>
      <c r="Y94" s="73"/>
      <c r="Z94" s="73"/>
      <c r="AA94" s="73"/>
      <c r="AB94" s="73"/>
      <c r="AC94" s="73"/>
      <c r="AD94" s="73"/>
      <c r="AE94" s="73"/>
      <c r="AF94" s="628"/>
      <c r="AG94" s="73"/>
      <c r="AH94" s="73"/>
      <c r="AI94" s="73"/>
      <c r="AJ94" s="73"/>
      <c r="AK94" s="73"/>
      <c r="AL94" s="628"/>
      <c r="AM94" s="73"/>
      <c r="AN94" s="73"/>
      <c r="AO94" s="73"/>
    </row>
    <row r="95" spans="1:41" ht="15" customHeight="1">
      <c r="A95" s="965"/>
      <c r="B95" s="965"/>
      <c r="C95" s="965"/>
      <c r="D95" s="965"/>
      <c r="E95" s="965"/>
      <c r="F95" s="965"/>
      <c r="G95" s="965"/>
      <c r="H95" s="965"/>
      <c r="I95" s="965"/>
      <c r="J95" s="965"/>
      <c r="K95" s="965"/>
      <c r="M95" s="738"/>
      <c r="N95" s="5"/>
      <c r="O95" s="5"/>
      <c r="P95" s="5"/>
      <c r="Q95" s="5"/>
      <c r="R95" s="5"/>
      <c r="V95" s="73"/>
      <c r="W95" s="73"/>
      <c r="X95" s="73"/>
      <c r="Y95" s="73"/>
      <c r="Z95" s="73"/>
      <c r="AA95" s="73"/>
      <c r="AB95" s="73"/>
      <c r="AC95" s="73"/>
      <c r="AD95" s="73"/>
      <c r="AE95" s="73"/>
      <c r="AF95" s="628"/>
      <c r="AG95" s="73"/>
      <c r="AH95" s="73"/>
      <c r="AI95" s="73"/>
      <c r="AJ95" s="73"/>
      <c r="AK95" s="73"/>
      <c r="AL95" s="628"/>
      <c r="AM95" s="73"/>
      <c r="AN95" s="73"/>
      <c r="AO95" s="73"/>
    </row>
    <row r="96" spans="1:41" ht="15" customHeight="1">
      <c r="A96" s="965"/>
      <c r="B96" s="965"/>
      <c r="C96" s="965"/>
      <c r="D96" s="965"/>
      <c r="E96" s="965"/>
      <c r="F96" s="965"/>
      <c r="G96" s="965"/>
      <c r="H96" s="965"/>
      <c r="I96" s="965"/>
      <c r="J96" s="965"/>
      <c r="K96" s="965"/>
      <c r="M96" s="739"/>
      <c r="N96" s="741"/>
      <c r="O96" s="740"/>
      <c r="P96" s="740"/>
      <c r="Q96" s="740"/>
      <c r="R96" s="740"/>
      <c r="S96" s="741"/>
      <c r="T96" s="73"/>
      <c r="U96" s="73"/>
      <c r="V96" s="73"/>
      <c r="W96" s="73"/>
      <c r="X96" s="73"/>
      <c r="Y96" s="73"/>
      <c r="Z96" s="73"/>
      <c r="AA96" s="73"/>
      <c r="AB96" s="73"/>
      <c r="AC96" s="73"/>
      <c r="AD96" s="73"/>
      <c r="AE96" s="73"/>
      <c r="AF96" s="628"/>
      <c r="AG96" s="73"/>
      <c r="AH96" s="73"/>
      <c r="AI96" s="73"/>
      <c r="AJ96" s="73"/>
      <c r="AK96" s="73"/>
      <c r="AL96" s="628"/>
      <c r="AM96" s="73"/>
      <c r="AN96" s="73"/>
      <c r="AO96" s="73"/>
    </row>
    <row r="97" spans="1:41" ht="15" customHeight="1">
      <c r="A97" s="965"/>
      <c r="B97" s="965"/>
      <c r="C97" s="965"/>
      <c r="D97" s="965"/>
      <c r="E97" s="965"/>
      <c r="F97" s="965"/>
      <c r="G97" s="965"/>
      <c r="H97" s="965"/>
      <c r="I97" s="965"/>
      <c r="J97" s="965"/>
      <c r="K97" s="965"/>
      <c r="M97" s="742" t="str">
        <f>'[22]Hist Capex by Asset Class '!$M$99</f>
        <v>Weather Station refurbishment program</v>
      </c>
      <c r="N97" s="741"/>
      <c r="O97" s="740">
        <v>0</v>
      </c>
      <c r="P97" s="740">
        <f>'[20]Hist Capex by Asset Class '!$P$98</f>
        <v>0</v>
      </c>
      <c r="Q97" s="740">
        <f>'[22]Hist Capex by Asset Class '!$Q99</f>
        <v>0.27782600000000002</v>
      </c>
      <c r="R97" s="740">
        <f>'[22]Hist Capex by Asset Class '!$R99</f>
        <v>0.41006556999999993</v>
      </c>
      <c r="S97" s="740">
        <f>'[23]Hist Capex by Asset Class '!$S99</f>
        <v>0</v>
      </c>
      <c r="T97" s="73"/>
      <c r="U97" s="73"/>
      <c r="V97" s="73"/>
      <c r="W97" s="73"/>
      <c r="X97" s="73"/>
      <c r="Y97" s="73"/>
      <c r="Z97" s="73"/>
      <c r="AA97" s="73"/>
      <c r="AB97" s="73"/>
      <c r="AC97" s="73"/>
      <c r="AD97" s="73"/>
      <c r="AE97" s="73"/>
      <c r="AF97" s="628"/>
      <c r="AG97" s="73"/>
      <c r="AH97" s="73"/>
      <c r="AI97" s="73"/>
      <c r="AJ97" s="73"/>
      <c r="AK97" s="73"/>
      <c r="AL97" s="628"/>
      <c r="AM97" s="73"/>
      <c r="AN97" s="73"/>
      <c r="AO97" s="73"/>
    </row>
    <row r="98" spans="1:41" ht="15" customHeight="1">
      <c r="A98" s="965"/>
      <c r="B98" s="965"/>
      <c r="C98" s="965"/>
      <c r="D98" s="965"/>
      <c r="E98" s="965"/>
      <c r="F98" s="965"/>
      <c r="G98" s="965"/>
      <c r="H98" s="965"/>
      <c r="I98" s="965"/>
      <c r="J98" s="965"/>
      <c r="K98" s="965"/>
      <c r="M98" s="743" t="str">
        <f>'[22]Hist Capex by Asset Class '!$M$100</f>
        <v>ND1246 Substandard Clearances Rectification</v>
      </c>
      <c r="N98" s="741"/>
      <c r="O98" s="740">
        <v>0</v>
      </c>
      <c r="P98" s="740">
        <f>'[20]Hist Capex by Asset Class '!$P$98</f>
        <v>0</v>
      </c>
      <c r="Q98" s="740">
        <f>'[22]Hist Capex by Asset Class '!$Q100</f>
        <v>0.97321800000000003</v>
      </c>
      <c r="R98" s="740">
        <f>'[22]Hist Capex by Asset Class '!$R100</f>
        <v>0</v>
      </c>
      <c r="S98" s="740">
        <f>'[23]Hist Capex by Asset Class '!$S100</f>
        <v>1.2121206100000002</v>
      </c>
      <c r="T98" s="749"/>
      <c r="U98" s="628"/>
      <c r="V98" s="73"/>
      <c r="W98" s="73"/>
      <c r="X98" s="73"/>
      <c r="Y98" s="73"/>
      <c r="Z98" s="73"/>
      <c r="AA98" s="73"/>
      <c r="AB98" s="73"/>
      <c r="AC98" s="73"/>
      <c r="AD98" s="73"/>
      <c r="AE98" s="73"/>
      <c r="AF98" s="628"/>
      <c r="AG98" s="73"/>
      <c r="AH98" s="73"/>
      <c r="AI98" s="73"/>
      <c r="AJ98" s="73"/>
      <c r="AK98" s="73"/>
      <c r="AL98" s="628"/>
      <c r="AM98" s="73"/>
      <c r="AN98" s="73"/>
      <c r="AO98" s="73"/>
    </row>
    <row r="99" spans="1:41">
      <c r="A99" s="965"/>
      <c r="B99" s="965"/>
      <c r="C99" s="965"/>
      <c r="D99" s="965"/>
      <c r="E99" s="965"/>
      <c r="F99" s="965"/>
      <c r="G99" s="965"/>
      <c r="H99" s="965"/>
      <c r="I99" s="965"/>
      <c r="J99" s="965"/>
      <c r="K99" s="965"/>
      <c r="M99" s="742" t="str">
        <f>'[22]Hist Capex by Asset Class '!$M$101</f>
        <v>ND1346 George Town Automatic Voltage Control</v>
      </c>
      <c r="N99" s="741"/>
      <c r="O99" s="740">
        <v>0</v>
      </c>
      <c r="P99" s="740">
        <f>'[20]Hist Capex by Asset Class '!$P$98</f>
        <v>0</v>
      </c>
      <c r="Q99" s="740">
        <f>'[22]Hist Capex by Asset Class '!$Q101</f>
        <v>0</v>
      </c>
      <c r="R99" s="740">
        <f>'[22]Hist Capex by Asset Class '!$R101</f>
        <v>0.10689289</v>
      </c>
      <c r="S99" s="740">
        <f>'[23]Hist Capex by Asset Class '!$S101</f>
        <v>0</v>
      </c>
      <c r="T99" s="749"/>
      <c r="U99" s="628"/>
    </row>
    <row r="100" spans="1:41">
      <c r="A100" s="965"/>
      <c r="B100" s="965"/>
      <c r="C100" s="965"/>
      <c r="D100" s="965"/>
      <c r="E100" s="965"/>
      <c r="F100" s="965"/>
      <c r="G100" s="965"/>
      <c r="H100" s="965"/>
      <c r="I100" s="965"/>
      <c r="J100" s="965"/>
      <c r="K100" s="965"/>
      <c r="M100" s="739" t="str">
        <f>'[22]Hist Capex by Asset Class '!$M$102</f>
        <v>ND1351 Implementation of dynamic rating</v>
      </c>
      <c r="N100" s="741"/>
      <c r="O100" s="740">
        <v>0</v>
      </c>
      <c r="P100" s="740">
        <f>'[20]Hist Capex by Asset Class '!$P$98</f>
        <v>0</v>
      </c>
      <c r="Q100" s="740">
        <f>'[22]Hist Capex by Asset Class '!$Q102</f>
        <v>0</v>
      </c>
      <c r="R100" s="740">
        <f>'[22]Hist Capex by Asset Class '!$R102</f>
        <v>0</v>
      </c>
      <c r="S100" s="740">
        <f>'[23]Hist Capex by Asset Class '!$S102</f>
        <v>0</v>
      </c>
      <c r="T100" s="749"/>
      <c r="U100" s="628"/>
    </row>
    <row r="101" spans="1:41">
      <c r="A101" s="965"/>
      <c r="B101" s="965"/>
      <c r="C101" s="965"/>
      <c r="D101" s="965"/>
      <c r="E101" s="965"/>
      <c r="F101" s="965"/>
      <c r="G101" s="965"/>
      <c r="H101" s="965"/>
      <c r="I101" s="965"/>
      <c r="J101" s="965"/>
      <c r="K101" s="965"/>
      <c r="M101" s="742" t="str">
        <f>'[22]Hist Capex by Asset Class '!$M$103</f>
        <v>ND1363 TL Dead End Assembly Upgrade Prog Stg 2</v>
      </c>
      <c r="N101" s="741"/>
      <c r="O101" s="740">
        <v>0</v>
      </c>
      <c r="P101" s="740">
        <f>'[20]Hist Capex by Asset Class '!$P$98</f>
        <v>0</v>
      </c>
      <c r="Q101" s="740">
        <f>'[22]Hist Capex by Asset Class '!$Q103</f>
        <v>0</v>
      </c>
      <c r="R101" s="740">
        <v>0</v>
      </c>
      <c r="S101" s="740">
        <f>'[23]Hist Capex by Asset Class '!$S103</f>
        <v>0.33647906999999999</v>
      </c>
      <c r="T101" s="749"/>
      <c r="U101" s="628"/>
    </row>
    <row r="102" spans="1:41">
      <c r="M102" s="739" t="str">
        <f>'[22]Hist Capex by Asset Class '!$M$104</f>
        <v>ND1364 Power Transformer Dynamic Rating Progra</v>
      </c>
      <c r="N102" s="741"/>
      <c r="O102" s="740">
        <v>0</v>
      </c>
      <c r="P102" s="740">
        <f>'[20]Hist Capex by Asset Class '!$P$98</f>
        <v>0</v>
      </c>
      <c r="Q102" s="740">
        <f>'[22]Hist Capex by Asset Class '!$Q104</f>
        <v>0</v>
      </c>
      <c r="R102" s="740">
        <f>'[22]Hist Capex by Asset Class '!$R$103</f>
        <v>0.13304081000000001</v>
      </c>
      <c r="S102" s="740">
        <f>'[23]Hist Capex by Asset Class '!$S104</f>
        <v>0</v>
      </c>
      <c r="T102" s="73"/>
      <c r="U102" s="73"/>
    </row>
    <row r="103" spans="1:41">
      <c r="A103" s="964" t="s">
        <v>303</v>
      </c>
      <c r="B103" s="964"/>
      <c r="C103" s="964"/>
      <c r="D103" s="964"/>
      <c r="E103" s="964"/>
      <c r="F103" s="964"/>
      <c r="G103" s="964"/>
      <c r="H103" s="964"/>
      <c r="I103" s="964"/>
      <c r="J103" s="964"/>
      <c r="K103" s="964"/>
      <c r="M103" s="742" t="str">
        <f>'[22]Hist Capex by Asset Class '!$M$105</f>
        <v>ND1366 Sheffield Sub 220kV K and L Bay Upgrade</v>
      </c>
      <c r="N103" s="741"/>
      <c r="O103" s="740">
        <v>0</v>
      </c>
      <c r="P103" s="740">
        <f>'[20]Hist Capex by Asset Class '!$P$98</f>
        <v>0</v>
      </c>
      <c r="Q103" s="740">
        <f>'[22]Hist Capex by Asset Class '!$Q105</f>
        <v>0</v>
      </c>
      <c r="R103" s="740">
        <f>'[22]Hist Capex by Asset Class '!$R$104</f>
        <v>2.1067860000000001E-2</v>
      </c>
      <c r="S103" s="740">
        <f>'[23]Hist Capex by Asset Class '!$S105</f>
        <v>0</v>
      </c>
      <c r="T103" s="73"/>
      <c r="U103" s="73"/>
    </row>
    <row r="104" spans="1:41">
      <c r="A104" s="961"/>
      <c r="B104" s="961"/>
      <c r="C104" s="961"/>
      <c r="D104" s="738" t="s">
        <v>458</v>
      </c>
      <c r="E104" s="738" t="s">
        <v>391</v>
      </c>
      <c r="F104" s="738" t="s">
        <v>459</v>
      </c>
      <c r="G104" s="738" t="s">
        <v>460</v>
      </c>
      <c r="H104" s="738" t="s">
        <v>461</v>
      </c>
      <c r="I104" s="738" t="s">
        <v>462</v>
      </c>
      <c r="M104" s="811" t="s">
        <v>468</v>
      </c>
      <c r="N104" s="741"/>
      <c r="O104" s="740">
        <f>'[23]Hist Capex by Asset Class '!$O$106</f>
        <v>0</v>
      </c>
      <c r="P104" s="740">
        <f>'[23]Hist Capex by Asset Class '!$P$106</f>
        <v>0</v>
      </c>
      <c r="Q104" s="740">
        <f>'[23]Hist Capex by Asset Class '!$Q$106</f>
        <v>0</v>
      </c>
      <c r="R104" s="740">
        <f>'[23]Hist Capex by Asset Class '!$R$106</f>
        <v>0</v>
      </c>
      <c r="S104" s="740">
        <f>'[23]Hist Capex by Asset Class '!$S106</f>
        <v>0</v>
      </c>
      <c r="T104" s="73"/>
      <c r="U104" s="73"/>
    </row>
    <row r="105" spans="1:41">
      <c r="A105" s="961" t="s">
        <v>300</v>
      </c>
      <c r="B105" s="961"/>
      <c r="C105" s="961"/>
      <c r="D105" s="5"/>
      <c r="E105" s="5"/>
      <c r="F105" s="5"/>
      <c r="G105" s="5"/>
      <c r="H105" s="5"/>
      <c r="M105" s="742" t="s">
        <v>479</v>
      </c>
      <c r="N105" s="741"/>
      <c r="O105" s="740">
        <v>0</v>
      </c>
      <c r="P105" s="740">
        <f>'[20]Hist Capex by Asset Class '!$P$98</f>
        <v>0</v>
      </c>
      <c r="Q105" s="740">
        <v>0</v>
      </c>
      <c r="R105" s="740">
        <v>0</v>
      </c>
      <c r="S105" s="740">
        <f>'[23]Hist Capex by Asset Class '!$S107</f>
        <v>0.26949902999999981</v>
      </c>
      <c r="T105" s="73"/>
      <c r="U105" s="73"/>
    </row>
    <row r="106" spans="1:41">
      <c r="A106" s="593"/>
      <c r="B106" s="962" t="s">
        <v>304</v>
      </c>
      <c r="C106" s="963"/>
      <c r="D106" s="741"/>
      <c r="E106" s="741"/>
      <c r="F106" s="741"/>
      <c r="G106" s="741"/>
      <c r="H106" s="741"/>
      <c r="I106" s="741"/>
      <c r="M106" s="746" t="s">
        <v>301</v>
      </c>
      <c r="N106" s="747">
        <f t="shared" ref="N106:S106" si="6">SUM(N96:N105)</f>
        <v>0</v>
      </c>
      <c r="O106" s="747">
        <f t="shared" si="6"/>
        <v>0</v>
      </c>
      <c r="P106" s="747">
        <f t="shared" si="6"/>
        <v>0</v>
      </c>
      <c r="Q106" s="747">
        <f t="shared" si="6"/>
        <v>1.251044</v>
      </c>
      <c r="R106" s="747">
        <f t="shared" si="6"/>
        <v>0.67106712999999996</v>
      </c>
      <c r="S106" s="747">
        <f t="shared" si="6"/>
        <v>1.8180987099999999</v>
      </c>
      <c r="T106" s="770">
        <f>SUM(O106:S106)</f>
        <v>3.7402098399999999</v>
      </c>
      <c r="U106" s="770">
        <f>SUM(N106:S106)</f>
        <v>3.7402098399999999</v>
      </c>
    </row>
    <row r="107" spans="1:41">
      <c r="A107" s="593"/>
      <c r="B107" s="959" t="s">
        <v>304</v>
      </c>
      <c r="C107" s="960"/>
      <c r="D107" s="741"/>
      <c r="E107" s="741"/>
      <c r="F107" s="741"/>
      <c r="G107" s="741"/>
      <c r="H107" s="741"/>
      <c r="I107" s="741"/>
    </row>
    <row r="108" spans="1:41">
      <c r="A108" s="593"/>
      <c r="B108" s="959" t="s">
        <v>304</v>
      </c>
      <c r="C108" s="960"/>
      <c r="D108" s="741"/>
      <c r="E108" s="741"/>
      <c r="F108" s="741"/>
      <c r="G108" s="741"/>
      <c r="H108" s="741"/>
      <c r="I108" s="741"/>
    </row>
    <row r="109" spans="1:41">
      <c r="A109" s="593"/>
      <c r="B109" s="959" t="s">
        <v>304</v>
      </c>
      <c r="C109" s="960"/>
      <c r="D109" s="741"/>
      <c r="E109" s="741"/>
      <c r="F109" s="741"/>
      <c r="G109" s="741"/>
      <c r="H109" s="741"/>
      <c r="I109" s="741"/>
    </row>
    <row r="110" spans="1:41">
      <c r="A110" s="593"/>
      <c r="B110" s="959" t="s">
        <v>304</v>
      </c>
      <c r="C110" s="960"/>
      <c r="D110" s="741"/>
      <c r="E110" s="741"/>
      <c r="F110" s="741"/>
      <c r="G110" s="741"/>
      <c r="H110" s="741"/>
      <c r="I110" s="741"/>
    </row>
    <row r="111" spans="1:41">
      <c r="A111" s="593"/>
      <c r="B111" s="959" t="s">
        <v>304</v>
      </c>
      <c r="C111" s="960"/>
      <c r="D111" s="741"/>
      <c r="E111" s="741"/>
      <c r="F111" s="741"/>
      <c r="G111" s="741"/>
      <c r="H111" s="741"/>
      <c r="I111" s="741"/>
    </row>
    <row r="112" spans="1:41">
      <c r="A112" s="593"/>
      <c r="B112" s="959" t="s">
        <v>304</v>
      </c>
      <c r="C112" s="960"/>
      <c r="D112" s="741"/>
      <c r="E112" s="741"/>
      <c r="F112" s="741"/>
      <c r="G112" s="741"/>
      <c r="H112" s="741"/>
      <c r="I112" s="741"/>
    </row>
    <row r="113" spans="1:11">
      <c r="A113" s="593"/>
      <c r="B113" s="959" t="s">
        <v>304</v>
      </c>
      <c r="C113" s="960"/>
      <c r="D113" s="741"/>
      <c r="E113" s="741"/>
      <c r="F113" s="741"/>
      <c r="G113" s="741"/>
      <c r="H113" s="741"/>
      <c r="I113" s="741"/>
    </row>
    <row r="114" spans="1:11">
      <c r="A114" s="593"/>
      <c r="B114" s="959" t="s">
        <v>304</v>
      </c>
      <c r="C114" s="960"/>
      <c r="D114" s="741"/>
      <c r="E114" s="741"/>
      <c r="F114" s="741"/>
      <c r="G114" s="741"/>
      <c r="H114" s="741"/>
      <c r="I114" s="741"/>
    </row>
    <row r="115" spans="1:11">
      <c r="A115" s="593"/>
      <c r="B115" s="959" t="s">
        <v>304</v>
      </c>
      <c r="C115" s="960"/>
      <c r="D115" s="745"/>
      <c r="E115" s="745"/>
      <c r="F115" s="745"/>
      <c r="G115" s="745"/>
      <c r="H115" s="745"/>
      <c r="I115" s="745"/>
      <c r="J115" s="1" t="s">
        <v>306</v>
      </c>
      <c r="K115" s="1" t="s">
        <v>39</v>
      </c>
    </row>
    <row r="116" spans="1:11">
      <c r="A116" s="593"/>
      <c r="B116" s="746" t="s">
        <v>301</v>
      </c>
      <c r="C116" s="593"/>
      <c r="D116" s="747">
        <f t="shared" ref="D116:I116" si="7">SUM(D106:D115)</f>
        <v>0</v>
      </c>
      <c r="E116" s="747">
        <f t="shared" si="7"/>
        <v>0</v>
      </c>
      <c r="F116" s="747">
        <f t="shared" si="7"/>
        <v>0</v>
      </c>
      <c r="G116" s="747">
        <f t="shared" si="7"/>
        <v>0</v>
      </c>
      <c r="H116" s="747">
        <f t="shared" si="7"/>
        <v>0</v>
      </c>
      <c r="I116" s="747">
        <f t="shared" si="7"/>
        <v>0</v>
      </c>
      <c r="J116" s="770">
        <f>SUM(E116:I116)</f>
        <v>0</v>
      </c>
      <c r="K116" s="770">
        <f>SUM(D116:I116)</f>
        <v>0</v>
      </c>
    </row>
    <row r="117" spans="1:11" ht="15" customHeight="1"/>
    <row r="118" spans="1:11" ht="60" customHeight="1">
      <c r="A118" s="957" t="s">
        <v>453</v>
      </c>
      <c r="B118" s="958"/>
      <c r="C118" s="958"/>
      <c r="D118" s="958"/>
      <c r="E118" s="958"/>
      <c r="F118" s="958"/>
      <c r="G118" s="958"/>
      <c r="H118" s="958"/>
      <c r="I118" s="958"/>
      <c r="J118" s="958"/>
      <c r="K118" s="958"/>
    </row>
    <row r="135" ht="27.95" customHeight="1"/>
  </sheetData>
  <mergeCells count="34">
    <mergeCell ref="B1:I1"/>
    <mergeCell ref="B26:C26"/>
    <mergeCell ref="B2:S2"/>
    <mergeCell ref="A5:K5"/>
    <mergeCell ref="M5:U5"/>
    <mergeCell ref="A6:C6"/>
    <mergeCell ref="A7:C7"/>
    <mergeCell ref="M68:U68"/>
    <mergeCell ref="B109:C109"/>
    <mergeCell ref="B110:C110"/>
    <mergeCell ref="A42:C42"/>
    <mergeCell ref="A30:K39"/>
    <mergeCell ref="A69:C69"/>
    <mergeCell ref="B88:C88"/>
    <mergeCell ref="A92:K101"/>
    <mergeCell ref="A68:C68"/>
    <mergeCell ref="M30:U30"/>
    <mergeCell ref="A41:K41"/>
    <mergeCell ref="A43:C43"/>
    <mergeCell ref="A64:K64"/>
    <mergeCell ref="A67:K67"/>
    <mergeCell ref="M93:U93"/>
    <mergeCell ref="A103:K103"/>
    <mergeCell ref="A104:C104"/>
    <mergeCell ref="A105:C105"/>
    <mergeCell ref="B108:C108"/>
    <mergeCell ref="B106:C106"/>
    <mergeCell ref="B107:C107"/>
    <mergeCell ref="A118:K118"/>
    <mergeCell ref="B111:C111"/>
    <mergeCell ref="B112:C112"/>
    <mergeCell ref="B113:C113"/>
    <mergeCell ref="B114:C114"/>
    <mergeCell ref="B115:C115"/>
  </mergeCells>
  <phoneticPr fontId="0" type="noConversion"/>
  <pageMargins left="0.74803149606299213" right="0.74803149606299213" top="0.98425196850393704" bottom="0.98425196850393704" header="0.51181102362204722" footer="0.51181102362204722"/>
  <pageSetup paperSize="9" scale="48" orientation="landscape" r:id="rId1"/>
  <headerFooter alignWithMargins="0">
    <oddFooter>&amp;C&amp;P&amp;RAER Information Guideline (Version 2)</oddFooter>
  </headerFooter>
  <rowBreaks count="1" manualBreakCount="1">
    <brk id="65" max="16383" man="1"/>
  </rowBreaks>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38914" r:id="rId5" name="Button 2">
              <controlPr defaultSize="0" print="0" autoFill="0" autoPict="0" macro="[0]!Macro16">
                <anchor moveWithCells="1" sizeWithCells="1">
                  <from>
                    <xdr:col>0</xdr:col>
                    <xdr:colOff>9525</xdr:colOff>
                    <xdr:row>0</xdr:row>
                    <xdr:rowOff>0</xdr:rowOff>
                  </from>
                  <to>
                    <xdr:col>0</xdr:col>
                    <xdr:colOff>9525</xdr:colOff>
                    <xdr:row>0</xdr:row>
                    <xdr:rowOff>0</xdr:rowOff>
                  </to>
                </anchor>
              </controlPr>
            </control>
          </mc:Choice>
        </mc:AlternateContent>
        <mc:AlternateContent xmlns:mc="http://schemas.openxmlformats.org/markup-compatibility/2006">
          <mc:Choice Requires="x14">
            <control shapeId="38915" r:id="rId6" name="Button 3">
              <controlPr defaultSize="0" print="0" autoFill="0" autoPict="0" macro="[0]!HistoricCapexInstructions">
                <anchor moveWithCells="1" sizeWithCells="1">
                  <from>
                    <xdr:col>0</xdr:col>
                    <xdr:colOff>9525</xdr:colOff>
                    <xdr:row>0</xdr:row>
                    <xdr:rowOff>0</xdr:rowOff>
                  </from>
                  <to>
                    <xdr:col>0</xdr:col>
                    <xdr:colOff>9525</xdr:colOff>
                    <xdr:row>0</xdr:row>
                    <xdr:rowOff>0</xdr:rowOff>
                  </to>
                </anchor>
              </controlPr>
            </control>
          </mc:Choice>
        </mc:AlternateContent>
        <mc:AlternateContent xmlns:mc="http://schemas.openxmlformats.org/markup-compatibility/2006">
          <mc:Choice Requires="x14">
            <control shapeId="38918" r:id="rId7" name="Button 6">
              <controlPr defaultSize="0" print="0" autoFill="0" autoPict="0" macro="[0]!CommentaryonHistoricCapex">
                <anchor moveWithCells="1" sizeWithCells="1">
                  <from>
                    <xdr:col>0</xdr:col>
                    <xdr:colOff>9525</xdr:colOff>
                    <xdr:row>0</xdr:row>
                    <xdr:rowOff>0</xdr:rowOff>
                  </from>
                  <to>
                    <xdr:col>0</xdr:col>
                    <xdr:colOff>9525</xdr:colOff>
                    <xdr:row>0</xdr:row>
                    <xdr:rowOff>0</xdr:rowOff>
                  </to>
                </anchor>
              </controlPr>
            </control>
          </mc:Choice>
        </mc:AlternateContent>
        <mc:AlternateContent xmlns:mc="http://schemas.openxmlformats.org/markup-compatibility/2006">
          <mc:Choice Requires="x14">
            <control shapeId="38919" r:id="rId8" name="Button 7">
              <controlPr defaultSize="0" print="0" autoFill="0" autoPict="0" macro="[0]!Macro16">
                <anchor moveWithCells="1" sizeWithCells="1">
                  <from>
                    <xdr:col>1</xdr:col>
                    <xdr:colOff>104775</xdr:colOff>
                    <xdr:row>0</xdr:row>
                    <xdr:rowOff>9525</xdr:rowOff>
                  </from>
                  <to>
                    <xdr:col>1</xdr:col>
                    <xdr:colOff>114300</xdr:colOff>
                    <xdr:row>0</xdr:row>
                    <xdr:rowOff>9525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tabColor rgb="FFFF0000"/>
    <pageSetUpPr fitToPage="1"/>
  </sheetPr>
  <dimension ref="A1:T39"/>
  <sheetViews>
    <sheetView zoomScaleNormal="100" zoomScaleSheetLayoutView="75" workbookViewId="0">
      <selection sqref="A1:K1"/>
    </sheetView>
  </sheetViews>
  <sheetFormatPr defaultColWidth="9.140625" defaultRowHeight="12.75"/>
  <cols>
    <col min="1" max="1" width="11.140625" style="1" customWidth="1"/>
    <col min="2" max="2" width="16" style="1" bestFit="1" customWidth="1"/>
    <col min="3" max="3" width="17.5703125" style="1" bestFit="1" customWidth="1"/>
    <col min="4" max="4" width="21.28515625" style="1" customWidth="1"/>
    <col min="5" max="5" width="6.42578125" style="1" customWidth="1"/>
    <col min="6" max="6" width="15.7109375" style="1" customWidth="1"/>
    <col min="7" max="9" width="6" style="1" bestFit="1" customWidth="1"/>
    <col min="10" max="10" width="9" style="1" customWidth="1"/>
    <col min="11" max="12" width="6" style="1" bestFit="1" customWidth="1"/>
    <col min="13" max="13" width="5" style="1" customWidth="1"/>
    <col min="14" max="14" width="18.28515625" style="1" bestFit="1" customWidth="1"/>
    <col min="15" max="16" width="20.140625" style="1" bestFit="1" customWidth="1"/>
    <col min="17" max="17" width="30.140625" style="1" customWidth="1"/>
    <col min="18" max="16384" width="9.140625" style="1"/>
  </cols>
  <sheetData>
    <row r="1" spans="1:20" ht="18.75">
      <c r="A1" s="978" t="s">
        <v>526</v>
      </c>
      <c r="B1" s="978"/>
      <c r="C1" s="978"/>
      <c r="D1" s="978"/>
      <c r="E1" s="978"/>
      <c r="F1" s="978"/>
      <c r="G1" s="978"/>
      <c r="H1" s="978"/>
      <c r="I1" s="980"/>
      <c r="J1" s="980"/>
      <c r="K1" s="976"/>
      <c r="L1" s="976"/>
      <c r="M1" s="976"/>
      <c r="N1" s="976"/>
      <c r="O1" s="976"/>
      <c r="P1" s="976"/>
      <c r="Q1" s="976"/>
      <c r="R1" s="976"/>
      <c r="S1" s="976"/>
      <c r="T1" s="976"/>
    </row>
    <row r="2" spans="1:20" ht="21">
      <c r="B2" s="935" t="s">
        <v>290</v>
      </c>
      <c r="C2" s="953"/>
      <c r="D2" s="953"/>
      <c r="E2" s="953"/>
      <c r="F2" s="953"/>
      <c r="G2" s="953"/>
      <c r="H2" s="953"/>
      <c r="I2" s="953"/>
      <c r="J2" s="953"/>
      <c r="K2" s="911"/>
      <c r="L2" s="911"/>
      <c r="M2" s="911"/>
      <c r="N2" s="911"/>
      <c r="O2" s="911"/>
      <c r="P2" s="911"/>
    </row>
    <row r="6" spans="1:20" ht="12.75" customHeight="1">
      <c r="D6" s="974" t="s">
        <v>321</v>
      </c>
      <c r="E6" s="974"/>
      <c r="F6" s="974"/>
      <c r="G6" s="974"/>
      <c r="H6" s="974"/>
      <c r="I6" s="974"/>
      <c r="J6" s="974"/>
      <c r="K6" s="974"/>
      <c r="L6" s="974"/>
      <c r="M6" s="974"/>
      <c r="N6" s="766"/>
      <c r="O6" s="766"/>
      <c r="P6" s="766"/>
      <c r="Q6" s="766"/>
    </row>
    <row r="7" spans="1:20" ht="12.75" customHeight="1">
      <c r="D7" s="974"/>
      <c r="E7" s="974"/>
      <c r="F7" s="974"/>
      <c r="G7" s="974"/>
      <c r="H7" s="974"/>
      <c r="I7" s="974"/>
      <c r="J7" s="974"/>
      <c r="K7" s="974"/>
      <c r="L7" s="974"/>
      <c r="M7" s="974"/>
      <c r="N7" s="766"/>
      <c r="O7" s="766"/>
      <c r="P7" s="766"/>
      <c r="Q7" s="766"/>
    </row>
    <row r="8" spans="1:20" ht="12.75" customHeight="1">
      <c r="D8" s="974"/>
      <c r="E8" s="974"/>
      <c r="F8" s="974"/>
      <c r="G8" s="974"/>
      <c r="H8" s="974"/>
      <c r="I8" s="974"/>
      <c r="J8" s="974"/>
      <c r="K8" s="974"/>
      <c r="L8" s="974"/>
      <c r="M8" s="974"/>
      <c r="N8" s="766"/>
      <c r="O8" s="766"/>
      <c r="P8" s="766"/>
      <c r="Q8" s="766"/>
    </row>
    <row r="9" spans="1:20" ht="12.75" customHeight="1">
      <c r="J9" s="766"/>
      <c r="K9" s="766"/>
      <c r="L9" s="766"/>
      <c r="M9" s="766"/>
      <c r="N9" s="766"/>
      <c r="O9" s="766"/>
      <c r="P9" s="766"/>
      <c r="Q9" s="766"/>
    </row>
    <row r="11" spans="1:20">
      <c r="E11" s="966"/>
      <c r="F11" s="628"/>
      <c r="G11" s="628"/>
      <c r="H11" s="628"/>
      <c r="I11" s="938"/>
      <c r="J11" s="938"/>
      <c r="K11" s="967"/>
      <c r="L11" s="628"/>
    </row>
    <row r="12" spans="1:20">
      <c r="A12" s="5"/>
      <c r="E12" s="966"/>
      <c r="F12" s="628"/>
      <c r="G12" s="628"/>
      <c r="H12" s="628"/>
      <c r="I12" s="938"/>
      <c r="J12" s="938"/>
      <c r="K12" s="967"/>
      <c r="L12" s="628"/>
    </row>
    <row r="13" spans="1:20">
      <c r="E13" s="628"/>
    </row>
    <row r="14" spans="1:20">
      <c r="A14" s="750" t="s">
        <v>264</v>
      </c>
      <c r="B14" s="750"/>
      <c r="C14" s="593"/>
      <c r="E14" s="628"/>
    </row>
    <row r="15" spans="1:20">
      <c r="C15" s="751"/>
      <c r="E15" s="628"/>
      <c r="F15" s="968" t="s">
        <v>279</v>
      </c>
      <c r="G15" s="969"/>
      <c r="H15" s="969"/>
      <c r="I15" s="969"/>
      <c r="J15" s="969"/>
      <c r="K15" s="969"/>
      <c r="L15" s="970"/>
    </row>
    <row r="16" spans="1:20">
      <c r="E16" s="628"/>
      <c r="F16" s="971"/>
      <c r="G16" s="972"/>
      <c r="H16" s="972"/>
      <c r="I16" s="972"/>
      <c r="J16" s="972"/>
      <c r="K16" s="972"/>
      <c r="L16" s="973"/>
      <c r="M16" s="628"/>
    </row>
    <row r="17" spans="1:17" ht="41.25" customHeight="1">
      <c r="A17" s="752" t="s">
        <v>280</v>
      </c>
      <c r="B17" s="752" t="s">
        <v>281</v>
      </c>
      <c r="C17" s="753" t="s">
        <v>282</v>
      </c>
      <c r="D17" s="754" t="s">
        <v>283</v>
      </c>
      <c r="E17" s="755"/>
      <c r="F17" s="597" t="s">
        <v>256</v>
      </c>
      <c r="G17" s="599" t="s">
        <v>215</v>
      </c>
      <c r="H17" s="599" t="s">
        <v>216</v>
      </c>
      <c r="I17" s="599" t="s">
        <v>217</v>
      </c>
      <c r="J17" s="599" t="s">
        <v>218</v>
      </c>
      <c r="K17" s="599" t="s">
        <v>219</v>
      </c>
      <c r="L17" s="599" t="s">
        <v>262</v>
      </c>
      <c r="M17" s="756"/>
      <c r="N17" s="597" t="s">
        <v>284</v>
      </c>
      <c r="O17" s="597" t="s">
        <v>285</v>
      </c>
      <c r="P17" s="597" t="s">
        <v>286</v>
      </c>
      <c r="Q17" s="597" t="s">
        <v>287</v>
      </c>
    </row>
    <row r="18" spans="1:17">
      <c r="A18" s="720"/>
      <c r="B18" s="757"/>
      <c r="C18" s="720"/>
      <c r="D18" s="757"/>
      <c r="F18" s="585"/>
      <c r="G18" s="585"/>
      <c r="H18" s="585"/>
      <c r="I18" s="585"/>
      <c r="J18" s="585"/>
      <c r="K18" s="585"/>
      <c r="L18" s="585"/>
      <c r="N18" s="758"/>
      <c r="O18" s="758"/>
      <c r="P18" s="758"/>
      <c r="Q18" s="758"/>
    </row>
    <row r="19" spans="1:17">
      <c r="A19" s="725"/>
      <c r="B19" s="705"/>
      <c r="C19" s="725"/>
      <c r="D19" s="759"/>
      <c r="F19" s="585"/>
      <c r="G19" s="585"/>
      <c r="H19" s="585"/>
      <c r="I19" s="585"/>
      <c r="J19" s="585"/>
      <c r="K19" s="585"/>
      <c r="L19" s="585"/>
      <c r="N19" s="585"/>
      <c r="O19" s="585"/>
      <c r="P19" s="585"/>
      <c r="Q19" s="585"/>
    </row>
    <row r="20" spans="1:17">
      <c r="A20" s="725"/>
      <c r="B20" s="705"/>
      <c r="C20" s="725"/>
      <c r="D20" s="759"/>
      <c r="F20" s="585"/>
      <c r="G20" s="585"/>
      <c r="H20" s="585"/>
      <c r="I20" s="585"/>
      <c r="J20" s="585"/>
      <c r="K20" s="585"/>
      <c r="L20" s="585"/>
      <c r="N20" s="585"/>
      <c r="O20" s="585"/>
      <c r="P20" s="585"/>
      <c r="Q20" s="585"/>
    </row>
    <row r="21" spans="1:17">
      <c r="A21" s="725"/>
      <c r="B21" s="705"/>
      <c r="C21" s="725"/>
      <c r="D21" s="705"/>
      <c r="F21" s="585"/>
      <c r="G21" s="585"/>
      <c r="H21" s="585"/>
      <c r="I21" s="585"/>
      <c r="J21" s="585"/>
      <c r="K21" s="585"/>
      <c r="L21" s="585"/>
      <c r="N21" s="585"/>
      <c r="O21" s="585"/>
      <c r="P21" s="585"/>
      <c r="Q21" s="585"/>
    </row>
    <row r="22" spans="1:17">
      <c r="A22" s="725"/>
      <c r="B22" s="705"/>
      <c r="C22" s="725"/>
      <c r="D22" s="705"/>
      <c r="F22" s="585"/>
      <c r="G22" s="585"/>
      <c r="H22" s="585"/>
      <c r="I22" s="585"/>
      <c r="J22" s="585"/>
      <c r="K22" s="585"/>
      <c r="L22" s="585"/>
      <c r="N22" s="585"/>
      <c r="O22" s="585"/>
      <c r="P22" s="585"/>
      <c r="Q22" s="585"/>
    </row>
    <row r="23" spans="1:17">
      <c r="A23" s="725"/>
      <c r="B23" s="705"/>
      <c r="C23" s="725"/>
      <c r="D23" s="705"/>
      <c r="F23" s="585"/>
      <c r="G23" s="585"/>
      <c r="H23" s="585"/>
      <c r="I23" s="585"/>
      <c r="J23" s="585"/>
      <c r="K23" s="585"/>
      <c r="L23" s="585"/>
      <c r="N23" s="585"/>
      <c r="O23" s="585"/>
      <c r="P23" s="585"/>
      <c r="Q23" s="585"/>
    </row>
    <row r="24" spans="1:17">
      <c r="A24" s="725"/>
      <c r="B24" s="705"/>
      <c r="C24" s="725"/>
      <c r="D24" s="705"/>
      <c r="F24" s="585"/>
      <c r="G24" s="585"/>
      <c r="H24" s="585"/>
      <c r="I24" s="585"/>
      <c r="J24" s="585"/>
      <c r="K24" s="585"/>
      <c r="L24" s="585"/>
      <c r="N24" s="585"/>
      <c r="O24" s="585"/>
      <c r="P24" s="585"/>
      <c r="Q24" s="585"/>
    </row>
    <row r="25" spans="1:17">
      <c r="A25" s="725"/>
      <c r="B25" s="705"/>
      <c r="C25" s="725"/>
      <c r="D25" s="705"/>
      <c r="F25" s="585"/>
      <c r="G25" s="585"/>
      <c r="H25" s="585"/>
      <c r="I25" s="585"/>
      <c r="J25" s="585"/>
      <c r="K25" s="585"/>
      <c r="L25" s="585"/>
      <c r="N25" s="585"/>
      <c r="O25" s="585"/>
      <c r="P25" s="585"/>
      <c r="Q25" s="585"/>
    </row>
    <row r="26" spans="1:17">
      <c r="A26" s="725"/>
      <c r="B26" s="705"/>
      <c r="C26" s="725"/>
      <c r="D26" s="705"/>
      <c r="F26" s="585"/>
      <c r="G26" s="585"/>
      <c r="H26" s="585"/>
      <c r="I26" s="585"/>
      <c r="J26" s="585"/>
      <c r="K26" s="585"/>
      <c r="L26" s="585"/>
      <c r="N26" s="585"/>
      <c r="O26" s="585"/>
      <c r="P26" s="585"/>
      <c r="Q26" s="585"/>
    </row>
    <row r="27" spans="1:17">
      <c r="A27" s="725"/>
      <c r="B27" s="705"/>
      <c r="C27" s="725"/>
      <c r="D27" s="705"/>
      <c r="F27" s="585"/>
      <c r="G27" s="585"/>
      <c r="H27" s="585"/>
      <c r="I27" s="585"/>
      <c r="J27" s="585"/>
      <c r="K27" s="585"/>
      <c r="L27" s="585"/>
      <c r="N27" s="585"/>
      <c r="O27" s="585"/>
      <c r="P27" s="585"/>
      <c r="Q27" s="585"/>
    </row>
    <row r="28" spans="1:17">
      <c r="A28" s="725"/>
      <c r="B28" s="705"/>
      <c r="C28" s="725"/>
      <c r="D28" s="705"/>
      <c r="F28" s="585"/>
      <c r="G28" s="585"/>
      <c r="H28" s="585"/>
      <c r="I28" s="585"/>
      <c r="J28" s="585"/>
      <c r="K28" s="585"/>
      <c r="L28" s="585"/>
      <c r="N28" s="585"/>
      <c r="O28" s="585"/>
      <c r="P28" s="585"/>
      <c r="Q28" s="585"/>
    </row>
    <row r="29" spans="1:17">
      <c r="A29" s="725"/>
      <c r="B29" s="705"/>
      <c r="C29" s="725"/>
      <c r="D29" s="705"/>
      <c r="F29" s="585"/>
      <c r="G29" s="585"/>
      <c r="H29" s="585"/>
      <c r="I29" s="585"/>
      <c r="J29" s="585"/>
      <c r="K29" s="585"/>
      <c r="L29" s="585"/>
      <c r="N29" s="585"/>
      <c r="O29" s="585"/>
      <c r="P29" s="585"/>
      <c r="Q29" s="585"/>
    </row>
    <row r="30" spans="1:17">
      <c r="A30" s="725"/>
      <c r="B30" s="705"/>
      <c r="C30" s="725"/>
      <c r="D30" s="705"/>
      <c r="F30" s="585"/>
      <c r="G30" s="585"/>
      <c r="H30" s="585"/>
      <c r="I30" s="585"/>
      <c r="J30" s="585"/>
      <c r="K30" s="585"/>
      <c r="L30" s="585"/>
      <c r="N30" s="585"/>
      <c r="O30" s="585"/>
      <c r="P30" s="585"/>
      <c r="Q30" s="585"/>
    </row>
    <row r="31" spans="1:17">
      <c r="A31" s="725"/>
      <c r="B31" s="705"/>
      <c r="C31" s="725"/>
      <c r="D31" s="705"/>
      <c r="F31" s="585"/>
      <c r="G31" s="585"/>
      <c r="H31" s="585"/>
      <c r="I31" s="585"/>
      <c r="J31" s="585"/>
      <c r="K31" s="585"/>
      <c r="L31" s="585"/>
      <c r="N31" s="585"/>
      <c r="O31" s="585"/>
      <c r="P31" s="585"/>
      <c r="Q31" s="585"/>
    </row>
    <row r="32" spans="1:17">
      <c r="A32" s="725"/>
      <c r="B32" s="705"/>
      <c r="C32" s="725"/>
      <c r="D32" s="705"/>
      <c r="F32" s="585"/>
      <c r="G32" s="585"/>
      <c r="H32" s="585"/>
      <c r="I32" s="585"/>
      <c r="J32" s="585"/>
      <c r="K32" s="585"/>
      <c r="L32" s="585"/>
      <c r="N32" s="585"/>
      <c r="O32" s="585"/>
      <c r="P32" s="585"/>
      <c r="Q32" s="585"/>
    </row>
    <row r="33" spans="1:17">
      <c r="A33" s="725"/>
      <c r="B33" s="705"/>
      <c r="C33" s="725"/>
      <c r="D33" s="705"/>
      <c r="F33" s="585"/>
      <c r="G33" s="585"/>
      <c r="H33" s="585"/>
      <c r="I33" s="585"/>
      <c r="J33" s="585"/>
      <c r="K33" s="585"/>
      <c r="L33" s="585"/>
      <c r="N33" s="585"/>
      <c r="O33" s="585"/>
      <c r="P33" s="585"/>
      <c r="Q33" s="585"/>
    </row>
    <row r="34" spans="1:17">
      <c r="A34" s="725"/>
      <c r="B34" s="705"/>
      <c r="C34" s="725"/>
      <c r="D34" s="705"/>
      <c r="F34" s="585"/>
      <c r="G34" s="585"/>
      <c r="H34" s="585"/>
      <c r="I34" s="585"/>
      <c r="J34" s="585"/>
      <c r="K34" s="585"/>
      <c r="L34" s="585"/>
      <c r="N34" s="585"/>
      <c r="O34" s="585"/>
      <c r="P34" s="585"/>
      <c r="Q34" s="585"/>
    </row>
    <row r="35" spans="1:17">
      <c r="A35" s="760"/>
      <c r="B35" s="708"/>
      <c r="C35" s="760"/>
      <c r="D35" s="708"/>
      <c r="F35" s="626"/>
      <c r="G35" s="626"/>
      <c r="H35" s="626"/>
      <c r="I35" s="626"/>
      <c r="J35" s="626"/>
      <c r="K35" s="626"/>
      <c r="L35" s="626"/>
      <c r="N35" s="626"/>
      <c r="O35" s="626"/>
      <c r="P35" s="626"/>
      <c r="Q35" s="626"/>
    </row>
    <row r="37" spans="1:17">
      <c r="F37" s="761" t="s">
        <v>278</v>
      </c>
      <c r="G37" s="731"/>
      <c r="H37" s="761"/>
      <c r="I37" s="731"/>
      <c r="J37" s="731"/>
      <c r="K37" s="731"/>
      <c r="L37" s="731"/>
      <c r="M37" s="731"/>
    </row>
    <row r="39" spans="1:17">
      <c r="D39" s="1" t="s">
        <v>314</v>
      </c>
      <c r="J39" s="1" t="s">
        <v>288</v>
      </c>
    </row>
  </sheetData>
  <protectedRanges>
    <protectedRange sqref="N22:O22" name="Range5"/>
    <protectedRange sqref="M37 L34:L35 K39:L40 L36:N36 K38:M38" name="Range3"/>
    <protectedRange sqref="F34:H36 F38:H38" name="Range1"/>
  </protectedRanges>
  <mergeCells count="6">
    <mergeCell ref="A1:H1"/>
    <mergeCell ref="E11:E12"/>
    <mergeCell ref="I11:K12"/>
    <mergeCell ref="B2:P2"/>
    <mergeCell ref="F15:L16"/>
    <mergeCell ref="D6:M8"/>
  </mergeCells>
  <phoneticPr fontId="0" type="noConversion"/>
  <pageMargins left="0.74803149606299213" right="0.74803149606299213" top="0.98425196850393704" bottom="0.98425196850393704" header="0.51181102362204722" footer="0.51181102362204722"/>
  <pageSetup paperSize="9" scale="60" orientation="landscape" r:id="rId1"/>
  <headerFooter alignWithMargins="0">
    <oddFooter>&amp;C&amp;P&amp;RAER Information Guideline (Version 2)</oddFooter>
  </headerFooter>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39941" r:id="rId5" name="Button 5">
              <controlPr defaultSize="0" print="0" autoFill="0" autoPict="0" macro="[0]!Macro16">
                <anchor moveWithCells="1" sizeWithCells="1">
                  <from>
                    <xdr:col>0</xdr:col>
                    <xdr:colOff>9525</xdr:colOff>
                    <xdr:row>0</xdr:row>
                    <xdr:rowOff>9525</xdr:rowOff>
                  </from>
                  <to>
                    <xdr:col>0</xdr:col>
                    <xdr:colOff>9525</xdr:colOff>
                    <xdr:row>0</xdr:row>
                    <xdr:rowOff>9525</xdr:rowOff>
                  </to>
                </anchor>
              </controlPr>
            </control>
          </mc:Choice>
        </mc:AlternateContent>
        <mc:AlternateContent xmlns:mc="http://schemas.openxmlformats.org/markup-compatibility/2006">
          <mc:Choice Requires="x14">
            <control shapeId="39942" r:id="rId6" name="Button 6">
              <controlPr defaultSize="0" print="0" autoFill="0" autoPict="0" macro="[0]!HistoricCapexInstructions">
                <anchor moveWithCells="1" sizeWithCells="1">
                  <from>
                    <xdr:col>0</xdr:col>
                    <xdr:colOff>9525</xdr:colOff>
                    <xdr:row>0</xdr:row>
                    <xdr:rowOff>9525</xdr:rowOff>
                  </from>
                  <to>
                    <xdr:col>0</xdr:col>
                    <xdr:colOff>9525</xdr:colOff>
                    <xdr:row>0</xdr:row>
                    <xdr:rowOff>9525</xdr:rowOff>
                  </to>
                </anchor>
              </controlPr>
            </control>
          </mc:Choice>
        </mc:AlternateContent>
        <mc:AlternateContent xmlns:mc="http://schemas.openxmlformats.org/markup-compatibility/2006">
          <mc:Choice Requires="x14">
            <control shapeId="39943" r:id="rId7" name="Button 7">
              <controlPr defaultSize="0" print="0" autoFill="0" autoPict="0" macro="[0]!CommentaryonHistoricCapex">
                <anchor moveWithCells="1" sizeWithCells="1">
                  <from>
                    <xdr:col>0</xdr:col>
                    <xdr:colOff>9525</xdr:colOff>
                    <xdr:row>0</xdr:row>
                    <xdr:rowOff>9525</xdr:rowOff>
                  </from>
                  <to>
                    <xdr:col>0</xdr:col>
                    <xdr:colOff>9525</xdr:colOff>
                    <xdr:row>0</xdr:row>
                    <xdr:rowOff>9525</xdr:rowOff>
                  </to>
                </anchor>
              </controlPr>
            </control>
          </mc:Choice>
        </mc:AlternateContent>
        <mc:AlternateContent xmlns:mc="http://schemas.openxmlformats.org/markup-compatibility/2006">
          <mc:Choice Requires="x14">
            <control shapeId="39944" r:id="rId8" name="Button 8">
              <controlPr defaultSize="0" print="0" autoFill="0" autoPict="0" macro="[0]!Macro16">
                <anchor moveWithCells="1" sizeWithCells="1">
                  <from>
                    <xdr:col>0</xdr:col>
                    <xdr:colOff>104775</xdr:colOff>
                    <xdr:row>0</xdr:row>
                    <xdr:rowOff>9525</xdr:rowOff>
                  </from>
                  <to>
                    <xdr:col>0</xdr:col>
                    <xdr:colOff>114300</xdr:colOff>
                    <xdr:row>0</xdr:row>
                    <xdr:rowOff>9525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rgb="FF00B050"/>
    <pageSetUpPr fitToPage="1"/>
  </sheetPr>
  <dimension ref="A1:T32"/>
  <sheetViews>
    <sheetView zoomScaleNormal="100" workbookViewId="0">
      <selection sqref="A1:T1"/>
    </sheetView>
  </sheetViews>
  <sheetFormatPr defaultColWidth="9.140625" defaultRowHeight="12.75"/>
  <cols>
    <col min="1" max="1" width="10.28515625" style="1" bestFit="1" customWidth="1"/>
    <col min="2" max="2" width="31.28515625" style="1" bestFit="1" customWidth="1"/>
    <col min="3" max="3" width="17.5703125" style="1" bestFit="1" customWidth="1"/>
    <col min="4" max="4" width="21.140625" style="1" customWidth="1"/>
    <col min="5" max="5" width="6.7109375" style="1" customWidth="1"/>
    <col min="6" max="12" width="10.7109375" style="1" customWidth="1"/>
    <col min="13" max="13" width="5.140625" style="1" customWidth="1"/>
    <col min="14" max="14" width="15.140625" style="1" customWidth="1"/>
    <col min="15" max="15" width="17.85546875" style="1" customWidth="1"/>
    <col min="16" max="16" width="15.7109375" style="1" customWidth="1"/>
    <col min="17" max="17" width="25" style="1" bestFit="1" customWidth="1"/>
    <col min="18" max="16384" width="9.140625" style="1"/>
  </cols>
  <sheetData>
    <row r="1" spans="1:20" ht="18.75">
      <c r="A1" s="978" t="s">
        <v>526</v>
      </c>
      <c r="B1" s="978"/>
      <c r="C1" s="978"/>
      <c r="D1" s="978"/>
      <c r="E1" s="978"/>
      <c r="F1" s="978"/>
      <c r="G1" s="978"/>
      <c r="H1" s="978"/>
      <c r="I1" s="980"/>
      <c r="J1" s="980"/>
      <c r="K1" s="976"/>
      <c r="L1" s="976"/>
      <c r="M1" s="976"/>
      <c r="N1" s="976"/>
      <c r="O1" s="976"/>
      <c r="P1" s="976"/>
      <c r="Q1" s="976"/>
      <c r="R1" s="976"/>
      <c r="S1" s="976"/>
      <c r="T1" s="976"/>
    </row>
    <row r="2" spans="1:20" ht="21">
      <c r="B2" s="935" t="s">
        <v>293</v>
      </c>
      <c r="C2" s="953"/>
      <c r="D2" s="953"/>
      <c r="E2" s="953"/>
      <c r="F2" s="953"/>
      <c r="G2" s="953"/>
      <c r="H2" s="953"/>
      <c r="I2" s="953"/>
      <c r="J2" s="953"/>
      <c r="K2" s="911"/>
      <c r="L2" s="911"/>
      <c r="M2" s="911"/>
      <c r="N2" s="911"/>
      <c r="O2" s="911"/>
      <c r="P2" s="911"/>
    </row>
    <row r="11" spans="1:20">
      <c r="E11" s="678"/>
      <c r="F11" s="628"/>
      <c r="G11" s="628"/>
      <c r="H11" s="628"/>
      <c r="I11" s="938"/>
      <c r="J11" s="938"/>
      <c r="K11" s="967"/>
      <c r="L11" s="628"/>
    </row>
    <row r="12" spans="1:20" ht="12.75" customHeight="1">
      <c r="A12" s="5"/>
      <c r="E12" s="678"/>
      <c r="F12" s="628"/>
      <c r="G12" s="628"/>
      <c r="H12" s="628"/>
      <c r="I12" s="938"/>
      <c r="J12" s="938"/>
      <c r="K12" s="967"/>
      <c r="L12" s="628"/>
    </row>
    <row r="13" spans="1:20">
      <c r="E13" s="628"/>
    </row>
    <row r="14" spans="1:20">
      <c r="A14" s="750" t="s">
        <v>264</v>
      </c>
      <c r="B14" s="750"/>
      <c r="C14" s="593"/>
      <c r="E14" s="628"/>
    </row>
    <row r="15" spans="1:20">
      <c r="C15" s="751"/>
      <c r="E15" s="628"/>
      <c r="F15" s="968" t="s">
        <v>279</v>
      </c>
      <c r="G15" s="969"/>
      <c r="H15" s="969"/>
      <c r="I15" s="969"/>
      <c r="J15" s="969"/>
      <c r="K15" s="969"/>
      <c r="L15" s="970"/>
    </row>
    <row r="16" spans="1:20">
      <c r="E16" s="628"/>
      <c r="F16" s="971"/>
      <c r="G16" s="972"/>
      <c r="H16" s="972"/>
      <c r="I16" s="972"/>
      <c r="J16" s="972"/>
      <c r="K16" s="972"/>
      <c r="L16" s="973"/>
      <c r="M16" s="628"/>
    </row>
    <row r="17" spans="1:17" ht="41.25" customHeight="1">
      <c r="A17" s="752" t="s">
        <v>280</v>
      </c>
      <c r="B17" s="752" t="s">
        <v>281</v>
      </c>
      <c r="C17" s="753" t="s">
        <v>282</v>
      </c>
      <c r="D17" s="754" t="s">
        <v>283</v>
      </c>
      <c r="E17" s="755"/>
      <c r="F17" s="597" t="s">
        <v>256</v>
      </c>
      <c r="G17" s="599" t="s">
        <v>391</v>
      </c>
      <c r="H17" s="599" t="s">
        <v>459</v>
      </c>
      <c r="I17" s="599" t="s">
        <v>460</v>
      </c>
      <c r="J17" s="599" t="s">
        <v>461</v>
      </c>
      <c r="K17" s="599" t="s">
        <v>462</v>
      </c>
      <c r="L17" s="599" t="s">
        <v>262</v>
      </c>
      <c r="M17" s="756"/>
      <c r="N17" s="597" t="s">
        <v>284</v>
      </c>
      <c r="O17" s="597" t="s">
        <v>285</v>
      </c>
      <c r="P17" s="597" t="s">
        <v>286</v>
      </c>
      <c r="Q17" s="597" t="s">
        <v>287</v>
      </c>
    </row>
    <row r="18" spans="1:17">
      <c r="A18" s="725" t="s">
        <v>340</v>
      </c>
      <c r="B18" s="762" t="s">
        <v>341</v>
      </c>
      <c r="C18" s="725"/>
      <c r="D18" s="757" t="s">
        <v>342</v>
      </c>
      <c r="F18" s="585"/>
      <c r="G18" s="763">
        <f>'[20]Hist Capex - Non-Network'!$G18</f>
        <v>0.38183004338291998</v>
      </c>
      <c r="H18" s="771">
        <f>'[20]Hist Capex - Non-Network'!$H18</f>
        <v>0</v>
      </c>
      <c r="I18" s="771">
        <f>'[24]Hist Capex - Non-Network'!$I18</f>
        <v>2.047469211935778E-2</v>
      </c>
      <c r="J18" s="771">
        <f>'[22]Hist Capex - Non-Network'!$J18</f>
        <v>1.0415606943297675E-2</v>
      </c>
      <c r="K18" s="771">
        <f>'[23]Hist Capex - Non-Network'!$K$18</f>
        <v>0</v>
      </c>
      <c r="L18" s="771">
        <f>SUM(F18:K18)</f>
        <v>0.41272034244557543</v>
      </c>
      <c r="N18" s="758"/>
      <c r="O18" s="758"/>
      <c r="P18" s="758"/>
      <c r="Q18" s="758"/>
    </row>
    <row r="19" spans="1:17">
      <c r="A19" s="725" t="s">
        <v>97</v>
      </c>
      <c r="B19" s="762" t="s">
        <v>343</v>
      </c>
      <c r="C19" s="725"/>
      <c r="D19" s="759" t="s">
        <v>342</v>
      </c>
      <c r="F19" s="585"/>
      <c r="G19" s="763">
        <f>'[20]Hist Capex - Non-Network'!$G19</f>
        <v>0.67238528521705199</v>
      </c>
      <c r="H19" s="771">
        <f>'[20]Hist Capex - Non-Network'!$H19</f>
        <v>0.62679536310000006</v>
      </c>
      <c r="I19" s="771">
        <f>'[24]Hist Capex - Non-Network'!$I19</f>
        <v>0.65443420916127293</v>
      </c>
      <c r="J19" s="771">
        <f>'[22]Hist Capex - Non-Network'!$J19</f>
        <v>1.0415823449948103</v>
      </c>
      <c r="K19" s="771">
        <f>'[23]Hist Capex - Non-Network'!$K$19</f>
        <v>1.3665522299999999</v>
      </c>
      <c r="L19" s="771">
        <f t="shared" ref="L19:L27" si="0">SUM(F19:K19)</f>
        <v>4.3617494324731352</v>
      </c>
      <c r="N19" s="585"/>
      <c r="O19" s="585"/>
      <c r="P19" s="585"/>
      <c r="Q19" s="585"/>
    </row>
    <row r="20" spans="1:17">
      <c r="A20" s="725" t="s">
        <v>97</v>
      </c>
      <c r="B20" s="762" t="s">
        <v>480</v>
      </c>
      <c r="C20" s="725"/>
      <c r="D20" s="705" t="s">
        <v>342</v>
      </c>
      <c r="F20" s="585"/>
      <c r="G20" s="771">
        <f>'[20]Hist Capex - Non-Network'!$G20</f>
        <v>0</v>
      </c>
      <c r="H20" s="771">
        <f>'[20]Hist Capex - Non-Network'!$H20</f>
        <v>0.24190237550000002</v>
      </c>
      <c r="I20" s="771">
        <f>'[24]Hist Capex - Non-Network'!$I20</f>
        <v>5.8479933897241251E-2</v>
      </c>
      <c r="J20" s="771">
        <f>'[22]Hist Capex - Non-Network'!$J20</f>
        <v>4.0693374902460396E-2</v>
      </c>
      <c r="K20" s="771">
        <f>'[23]Hist Capex - Non-Network'!$K$20</f>
        <v>0</v>
      </c>
      <c r="L20" s="771">
        <f t="shared" si="0"/>
        <v>0.34107568429970164</v>
      </c>
      <c r="N20" s="585"/>
      <c r="O20" s="585"/>
      <c r="P20" s="585"/>
      <c r="Q20" s="585"/>
    </row>
    <row r="21" spans="1:17">
      <c r="A21" s="725" t="s">
        <v>344</v>
      </c>
      <c r="B21" s="705" t="s">
        <v>345</v>
      </c>
      <c r="C21" s="725"/>
      <c r="D21" s="705" t="s">
        <v>342</v>
      </c>
      <c r="F21" s="585"/>
      <c r="G21" s="763">
        <f>'[20]Hist Capex - Non-Network'!$G21</f>
        <v>0.204902</v>
      </c>
      <c r="H21" s="771">
        <f>'[20]Hist Capex - Non-Network'!$H21</f>
        <v>0.2476781841</v>
      </c>
      <c r="I21" s="771">
        <f>'[24]Hist Capex - Non-Network'!$I21</f>
        <v>0.85942646785828836</v>
      </c>
      <c r="J21" s="771">
        <f>'[22]Hist Capex - Non-Network'!$J21</f>
        <v>0.66756894403644929</v>
      </c>
      <c r="K21" s="771">
        <f>'[23]Hist Capex - Non-Network'!$K$21</f>
        <v>0.52454725999999996</v>
      </c>
      <c r="L21" s="771">
        <f t="shared" si="0"/>
        <v>2.5041228559947375</v>
      </c>
      <c r="N21" s="585"/>
      <c r="O21" s="585"/>
      <c r="P21" s="585"/>
      <c r="Q21" s="585"/>
    </row>
    <row r="22" spans="1:17">
      <c r="A22" s="725"/>
      <c r="B22" s="705"/>
      <c r="C22" s="725"/>
      <c r="D22" s="705"/>
      <c r="F22" s="585"/>
      <c r="G22" s="763"/>
      <c r="H22" s="771"/>
      <c r="I22" s="771"/>
      <c r="J22" s="585"/>
      <c r="K22" s="585"/>
      <c r="L22" s="771"/>
      <c r="N22" s="585"/>
      <c r="O22" s="585"/>
      <c r="P22" s="585"/>
      <c r="Q22" s="585"/>
    </row>
    <row r="23" spans="1:17">
      <c r="A23" s="725"/>
      <c r="B23" s="764"/>
      <c r="C23" s="725"/>
      <c r="D23" s="705"/>
      <c r="F23" s="585"/>
      <c r="G23" s="763"/>
      <c r="H23" s="771"/>
      <c r="I23" s="771"/>
      <c r="J23" s="585"/>
      <c r="K23" s="585"/>
      <c r="L23" s="771"/>
      <c r="N23" s="585"/>
      <c r="O23" s="585"/>
      <c r="P23" s="585"/>
      <c r="Q23" s="585"/>
    </row>
    <row r="24" spans="1:17">
      <c r="A24" s="725" t="s">
        <v>97</v>
      </c>
      <c r="B24" s="705" t="s">
        <v>481</v>
      </c>
      <c r="C24" s="725"/>
      <c r="D24" s="705" t="s">
        <v>272</v>
      </c>
      <c r="F24" s="585"/>
      <c r="G24" s="763">
        <f>'[20]Hist Capex - Non-Network'!$G24</f>
        <v>0.44677913877283504</v>
      </c>
      <c r="H24" s="771">
        <f>'[20]Hist Capex - Non-Network'!$H24</f>
        <v>3.5226964647000001</v>
      </c>
      <c r="I24" s="771">
        <f>'[24]Hist Capex - Non-Network'!$I24</f>
        <v>5.0253439779564983</v>
      </c>
      <c r="J24" s="771">
        <f>'[22]Hist Capex - Non-Network'!$J24</f>
        <v>4.0615583924618939</v>
      </c>
      <c r="K24" s="771">
        <f>'[23]Hist Capex - Non-Network'!$K$24</f>
        <v>0</v>
      </c>
      <c r="L24" s="771">
        <f t="shared" si="0"/>
        <v>13.056377973891227</v>
      </c>
      <c r="N24" s="585"/>
      <c r="O24" s="585"/>
      <c r="P24" s="585"/>
      <c r="Q24" s="585"/>
    </row>
    <row r="25" spans="1:17">
      <c r="A25" s="725" t="s">
        <v>346</v>
      </c>
      <c r="B25" s="705" t="s">
        <v>347</v>
      </c>
      <c r="C25" s="725"/>
      <c r="D25" s="705" t="s">
        <v>272</v>
      </c>
      <c r="F25" s="585"/>
      <c r="G25" s="763">
        <f>'[20]Hist Capex - Non-Network'!$G25</f>
        <v>0.24280921577612702</v>
      </c>
      <c r="H25" s="771">
        <f>'[20]Hist Capex - Non-Network'!$H25</f>
        <v>2.4283565000000002E-3</v>
      </c>
      <c r="I25" s="771">
        <f>'[24]Hist Capex - Non-Network'!$I25</f>
        <v>0</v>
      </c>
      <c r="J25" s="771">
        <f>'[22]Hist Capex - Non-Network'!$J25</f>
        <v>0</v>
      </c>
      <c r="K25" s="771">
        <f>'[23]Hist Capex - Non-Network'!$K$25</f>
        <v>0</v>
      </c>
      <c r="L25" s="771">
        <f t="shared" si="0"/>
        <v>0.24523757227612702</v>
      </c>
      <c r="N25" s="585"/>
      <c r="O25" s="585"/>
      <c r="P25" s="585"/>
      <c r="Q25" s="585"/>
    </row>
    <row r="26" spans="1:17">
      <c r="A26" s="807" t="s">
        <v>498</v>
      </c>
      <c r="B26" s="808" t="s">
        <v>499</v>
      </c>
      <c r="C26" s="807"/>
      <c r="D26" s="808" t="s">
        <v>272</v>
      </c>
      <c r="F26" s="585"/>
      <c r="G26" s="771">
        <f>'[23]Hist Capex - Non-Network'!$G$26</f>
        <v>0</v>
      </c>
      <c r="H26" s="771">
        <f>'[23]Hist Capex - Non-Network'!$H$26</f>
        <v>0</v>
      </c>
      <c r="I26" s="771">
        <f>'[23]Hist Capex - Non-Network'!$I$26</f>
        <v>0</v>
      </c>
      <c r="J26" s="771">
        <f>'[23]Hist Capex - Non-Network'!$J$26</f>
        <v>0</v>
      </c>
      <c r="K26" s="771">
        <f>'[23]Hist Capex - Non-Network'!$K$26</f>
        <v>0.64716525194778551</v>
      </c>
      <c r="L26" s="771">
        <f t="shared" si="0"/>
        <v>0.64716525194778551</v>
      </c>
      <c r="N26" s="585"/>
      <c r="O26" s="585"/>
      <c r="P26" s="585"/>
      <c r="Q26" s="585"/>
    </row>
    <row r="27" spans="1:17" ht="12.75" customHeight="1">
      <c r="A27" s="725" t="s">
        <v>344</v>
      </c>
      <c r="B27" s="705" t="s">
        <v>345</v>
      </c>
      <c r="C27" s="725"/>
      <c r="D27" s="705" t="s">
        <v>272</v>
      </c>
      <c r="F27" s="585"/>
      <c r="G27" s="763">
        <f>'[20]Hist Capex - Non-Network'!$G26</f>
        <v>1.2288779999999999</v>
      </c>
      <c r="H27" s="771">
        <f>'[20]Hist Capex - Non-Network'!$H26</f>
        <v>0.70984425749999991</v>
      </c>
      <c r="I27" s="771">
        <f>'[24]Hist Capex - Non-Network'!$I26</f>
        <v>3.4284570743860887</v>
      </c>
      <c r="J27" s="771">
        <f>'[22]Hist Capex - Non-Network'!$J26</f>
        <v>3.7590915924408423</v>
      </c>
      <c r="K27" s="771">
        <f>'[23]Hist Capex - Non-Network'!$K$27</f>
        <v>2.2587678280522145</v>
      </c>
      <c r="L27" s="771">
        <f t="shared" si="0"/>
        <v>11.385038752379145</v>
      </c>
      <c r="N27" s="585"/>
      <c r="O27" s="585"/>
      <c r="P27" s="585"/>
      <c r="Q27" s="585"/>
    </row>
    <row r="28" spans="1:17">
      <c r="A28" s="760"/>
      <c r="B28" s="708"/>
      <c r="C28" s="760"/>
      <c r="D28" s="708"/>
      <c r="F28" s="626"/>
      <c r="G28" s="626"/>
      <c r="H28" s="626"/>
      <c r="I28" s="626"/>
      <c r="J28" s="626"/>
      <c r="K28" s="626"/>
      <c r="L28" s="772"/>
      <c r="N28" s="626"/>
      <c r="O28" s="626"/>
      <c r="P28" s="626"/>
      <c r="Q28" s="626"/>
    </row>
    <row r="29" spans="1:17">
      <c r="M29" s="593"/>
    </row>
    <row r="30" spans="1:17">
      <c r="F30" s="761" t="s">
        <v>278</v>
      </c>
      <c r="G30" s="765">
        <f>SUM(G18:G29)</f>
        <v>3.1775836831489341</v>
      </c>
      <c r="H30" s="765">
        <f t="shared" ref="H30:L30" si="1">SUM(H18:H29)</f>
        <v>5.3513450014000004</v>
      </c>
      <c r="I30" s="765">
        <f t="shared" si="1"/>
        <v>10.046616355378747</v>
      </c>
      <c r="J30" s="765">
        <f t="shared" si="1"/>
        <v>9.5809102557797541</v>
      </c>
      <c r="K30" s="765">
        <f t="shared" si="1"/>
        <v>4.7970325699999998</v>
      </c>
      <c r="L30" s="765">
        <f t="shared" si="1"/>
        <v>32.953487865707437</v>
      </c>
      <c r="M30" s="628"/>
      <c r="N30" s="73"/>
    </row>
    <row r="31" spans="1:17">
      <c r="M31" s="628"/>
    </row>
    <row r="32" spans="1:17">
      <c r="D32" s="1" t="s">
        <v>314</v>
      </c>
      <c r="J32" s="1" t="s">
        <v>288</v>
      </c>
    </row>
  </sheetData>
  <protectedRanges>
    <protectedRange sqref="L29:N29 M30 K32:L33 K31:M31" name="Range3_1"/>
    <protectedRange sqref="F31:H31 F28:H29" name="Range1_1"/>
    <protectedRange sqref="F24:F26" name="Range1_1_1"/>
  </protectedRanges>
  <mergeCells count="4">
    <mergeCell ref="B2:P2"/>
    <mergeCell ref="I11:K12"/>
    <mergeCell ref="F15:L16"/>
    <mergeCell ref="A1:H1"/>
  </mergeCells>
  <phoneticPr fontId="0" type="noConversion"/>
  <pageMargins left="0.74803149606299213" right="0.74803149606299213" top="0.98425196850393704" bottom="0.98425196850393704" header="0.51181102362204722" footer="0.51181102362204722"/>
  <pageSetup paperSize="9" scale="55" orientation="landscape" r:id="rId1"/>
  <headerFooter alignWithMargins="0">
    <oddFooter>&amp;C&amp;P&amp;RAER Information Guideline (Version 2)</oddFooter>
  </headerFooter>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40968" r:id="rId5" name="Button 8">
              <controlPr defaultSize="0" print="0" autoFill="0" autoPict="0" macro="[0]!Macro16">
                <anchor moveWithCells="1" sizeWithCells="1">
                  <from>
                    <xdr:col>0</xdr:col>
                    <xdr:colOff>9525</xdr:colOff>
                    <xdr:row>0</xdr:row>
                    <xdr:rowOff>0</xdr:rowOff>
                  </from>
                  <to>
                    <xdr:col>0</xdr:col>
                    <xdr:colOff>19050</xdr:colOff>
                    <xdr:row>0</xdr:row>
                    <xdr:rowOff>0</xdr:rowOff>
                  </to>
                </anchor>
              </controlPr>
            </control>
          </mc:Choice>
        </mc:AlternateContent>
        <mc:AlternateContent xmlns:mc="http://schemas.openxmlformats.org/markup-compatibility/2006">
          <mc:Choice Requires="x14">
            <control shapeId="40969" r:id="rId6" name="Button 9">
              <controlPr defaultSize="0" print="0" autoFill="0" autoPict="0" macro="[0]!HistoricCapexInstructions">
                <anchor moveWithCells="1" sizeWithCells="1">
                  <from>
                    <xdr:col>0</xdr:col>
                    <xdr:colOff>9525</xdr:colOff>
                    <xdr:row>0</xdr:row>
                    <xdr:rowOff>0</xdr:rowOff>
                  </from>
                  <to>
                    <xdr:col>0</xdr:col>
                    <xdr:colOff>19050</xdr:colOff>
                    <xdr:row>0</xdr:row>
                    <xdr:rowOff>0</xdr:rowOff>
                  </to>
                </anchor>
              </controlPr>
            </control>
          </mc:Choice>
        </mc:AlternateContent>
        <mc:AlternateContent xmlns:mc="http://schemas.openxmlformats.org/markup-compatibility/2006">
          <mc:Choice Requires="x14">
            <control shapeId="40970" r:id="rId7" name="Button 10">
              <controlPr defaultSize="0" print="0" autoFill="0" autoPict="0" macro="[0]!CommentaryonHistoricCapex">
                <anchor moveWithCells="1" sizeWithCells="1">
                  <from>
                    <xdr:col>0</xdr:col>
                    <xdr:colOff>9525</xdr:colOff>
                    <xdr:row>0</xdr:row>
                    <xdr:rowOff>0</xdr:rowOff>
                  </from>
                  <to>
                    <xdr:col>0</xdr:col>
                    <xdr:colOff>19050</xdr:colOff>
                    <xdr:row>0</xdr:row>
                    <xdr:rowOff>0</xdr:rowOff>
                  </to>
                </anchor>
              </controlPr>
            </control>
          </mc:Choice>
        </mc:AlternateContent>
        <mc:AlternateContent xmlns:mc="http://schemas.openxmlformats.org/markup-compatibility/2006">
          <mc:Choice Requires="x14">
            <control shapeId="40971" r:id="rId8" name="Button 11">
              <controlPr defaultSize="0" print="0" autoFill="0" autoPict="0" macro="[0]!Macro16">
                <anchor moveWithCells="1" sizeWithCells="1">
                  <from>
                    <xdr:col>0</xdr:col>
                    <xdr:colOff>104775</xdr:colOff>
                    <xdr:row>0</xdr:row>
                    <xdr:rowOff>9525</xdr:rowOff>
                  </from>
                  <to>
                    <xdr:col>0</xdr:col>
                    <xdr:colOff>114300</xdr:colOff>
                    <xdr:row>0</xdr:row>
                    <xdr:rowOff>9525</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O32"/>
  <sheetViews>
    <sheetView workbookViewId="0">
      <selection activeCell="G8" sqref="G8"/>
    </sheetView>
  </sheetViews>
  <sheetFormatPr defaultColWidth="9.140625" defaultRowHeight="12.75"/>
  <cols>
    <col min="1" max="1" width="3.5703125" style="1" customWidth="1"/>
    <col min="2" max="2" width="3.28515625" style="1" customWidth="1"/>
    <col min="3" max="3" width="45.5703125" style="1" customWidth="1"/>
    <col min="4" max="4" width="30.85546875" style="1" customWidth="1"/>
    <col min="5" max="16384" width="9.140625" style="1"/>
  </cols>
  <sheetData>
    <row r="1" spans="1:15" ht="18.75">
      <c r="A1" s="978" t="s">
        <v>526</v>
      </c>
      <c r="B1" s="978"/>
      <c r="C1" s="978"/>
      <c r="D1" s="978"/>
      <c r="E1" s="978"/>
      <c r="F1" s="978"/>
      <c r="G1" s="978"/>
      <c r="H1" s="978"/>
      <c r="I1" s="980"/>
      <c r="J1" s="980"/>
      <c r="K1" s="976"/>
    </row>
    <row r="2" spans="1:15" s="7" customFormat="1" ht="23.25">
      <c r="A2" s="975" t="s">
        <v>370</v>
      </c>
      <c r="B2" s="975"/>
      <c r="C2" s="975"/>
      <c r="D2" s="975"/>
      <c r="E2" s="6"/>
      <c r="F2" s="6"/>
      <c r="G2" s="6"/>
      <c r="H2" s="6"/>
      <c r="I2" s="6"/>
      <c r="J2" s="6"/>
      <c r="K2" s="6"/>
      <c r="L2" s="6"/>
      <c r="M2" s="6"/>
      <c r="N2" s="6"/>
      <c r="O2" s="6"/>
    </row>
    <row r="4" spans="1:15" ht="15.75">
      <c r="A4" s="3" t="s">
        <v>371</v>
      </c>
      <c r="B4" s="3"/>
      <c r="C4" s="3"/>
      <c r="D4" s="3"/>
    </row>
    <row r="5" spans="1:15" ht="15.75">
      <c r="A5" s="3"/>
      <c r="B5" s="3"/>
      <c r="C5" s="3"/>
      <c r="D5" s="3"/>
    </row>
    <row r="6" spans="1:15" s="8" customFormat="1" ht="66.599999999999994" customHeight="1">
      <c r="A6" s="12" t="s">
        <v>372</v>
      </c>
      <c r="B6" s="851" t="s">
        <v>488</v>
      </c>
      <c r="C6" s="851"/>
      <c r="D6" s="851"/>
    </row>
    <row r="7" spans="1:15" ht="15" customHeight="1">
      <c r="A7" s="13"/>
      <c r="B7" s="14"/>
      <c r="C7" s="14"/>
      <c r="D7" s="3"/>
    </row>
    <row r="8" spans="1:15" s="10" customFormat="1" ht="30" customHeight="1">
      <c r="A8" s="15"/>
      <c r="B8" s="15" t="s">
        <v>372</v>
      </c>
      <c r="C8" s="851" t="s">
        <v>500</v>
      </c>
      <c r="D8" s="851"/>
    </row>
    <row r="9" spans="1:15" ht="15" customHeight="1">
      <c r="A9" s="13"/>
      <c r="B9" s="3"/>
      <c r="C9" s="3"/>
      <c r="D9" s="3"/>
    </row>
    <row r="10" spans="1:15" ht="30" customHeight="1">
      <c r="A10" s="13"/>
      <c r="B10" s="15" t="s">
        <v>372</v>
      </c>
      <c r="C10" s="852" t="s">
        <v>501</v>
      </c>
      <c r="D10" s="852"/>
    </row>
    <row r="11" spans="1:15" ht="15" customHeight="1">
      <c r="A11" s="13"/>
      <c r="B11" s="3"/>
      <c r="C11" s="3"/>
      <c r="D11" s="3"/>
    </row>
    <row r="12" spans="1:15" s="11" customFormat="1" ht="32.25" customHeight="1">
      <c r="A12" s="12" t="s">
        <v>372</v>
      </c>
      <c r="B12" s="851" t="s">
        <v>373</v>
      </c>
      <c r="C12" s="851"/>
      <c r="D12" s="851"/>
    </row>
    <row r="13" spans="1:15" ht="15" customHeight="1">
      <c r="A13" s="13"/>
      <c r="B13" s="3"/>
      <c r="C13" s="3"/>
      <c r="D13" s="3"/>
    </row>
    <row r="14" spans="1:15" s="11" customFormat="1" ht="35.25" customHeight="1">
      <c r="A14" s="12" t="s">
        <v>372</v>
      </c>
      <c r="B14" s="851" t="s">
        <v>374</v>
      </c>
      <c r="C14" s="851"/>
      <c r="D14" s="851"/>
    </row>
    <row r="15" spans="1:15" ht="15" customHeight="1">
      <c r="A15" s="13"/>
      <c r="B15" s="3"/>
      <c r="C15" s="3"/>
      <c r="D15" s="3"/>
    </row>
    <row r="16" spans="1:15" ht="33" customHeight="1">
      <c r="A16" s="12" t="s">
        <v>372</v>
      </c>
      <c r="B16" s="851" t="s">
        <v>375</v>
      </c>
      <c r="C16" s="851"/>
      <c r="D16" s="851"/>
    </row>
    <row r="17" spans="1:4" ht="15" customHeight="1">
      <c r="A17" s="3"/>
      <c r="B17" s="3"/>
      <c r="C17" s="3"/>
      <c r="D17" s="3"/>
    </row>
    <row r="18" spans="1:4" ht="45" customHeight="1">
      <c r="A18" s="851" t="s">
        <v>376</v>
      </c>
      <c r="B18" s="851"/>
      <c r="C18" s="851"/>
      <c r="D18" s="851"/>
    </row>
    <row r="19" spans="1:4" ht="15" customHeight="1">
      <c r="A19" s="3"/>
      <c r="B19" s="3"/>
      <c r="C19" s="3"/>
      <c r="D19" s="3"/>
    </row>
    <row r="20" spans="1:4" ht="15" customHeight="1">
      <c r="A20" s="3" t="s">
        <v>377</v>
      </c>
      <c r="B20" s="3"/>
      <c r="C20" s="3"/>
      <c r="D20" s="3"/>
    </row>
    <row r="21" spans="1:4" ht="15" customHeight="1">
      <c r="A21" s="3"/>
      <c r="B21" s="3"/>
      <c r="C21" s="3"/>
      <c r="D21" s="3"/>
    </row>
    <row r="22" spans="1:4" ht="15" customHeight="1">
      <c r="A22" s="3"/>
      <c r="B22" s="3"/>
      <c r="C22" s="3"/>
      <c r="D22" s="3"/>
    </row>
    <row r="23" spans="1:4" ht="15" customHeight="1">
      <c r="A23" s="3"/>
      <c r="B23" s="3"/>
      <c r="C23" s="3"/>
      <c r="D23" s="3"/>
    </row>
    <row r="24" spans="1:4" ht="15" customHeight="1">
      <c r="A24" s="3"/>
      <c r="B24" s="3"/>
      <c r="C24" s="3"/>
      <c r="D24" s="3"/>
    </row>
    <row r="25" spans="1:4" ht="15" customHeight="1">
      <c r="A25" s="3"/>
      <c r="B25" s="3"/>
      <c r="C25" s="3"/>
      <c r="D25" s="3"/>
    </row>
    <row r="26" spans="1:4" ht="15" customHeight="1">
      <c r="A26" s="3"/>
      <c r="B26" s="3"/>
      <c r="C26" s="3"/>
      <c r="D26" s="3"/>
    </row>
    <row r="27" spans="1:4" ht="15.75">
      <c r="A27" s="3" t="s">
        <v>378</v>
      </c>
      <c r="B27" s="3"/>
      <c r="C27" s="3"/>
      <c r="D27" s="3" t="s">
        <v>419</v>
      </c>
    </row>
    <row r="28" spans="1:4" ht="15.75">
      <c r="A28" s="3" t="s">
        <v>473</v>
      </c>
      <c r="B28" s="3"/>
      <c r="C28" s="3"/>
      <c r="D28" s="3" t="s">
        <v>482</v>
      </c>
    </row>
    <row r="29" spans="1:4" ht="15.75">
      <c r="A29" s="3"/>
      <c r="B29" s="3"/>
      <c r="C29" s="3"/>
      <c r="D29" s="3"/>
    </row>
    <row r="30" spans="1:4" ht="15.75">
      <c r="A30" s="800" t="s">
        <v>502</v>
      </c>
      <c r="B30" s="801"/>
      <c r="C30" s="801"/>
      <c r="D30" s="802" t="s">
        <v>502</v>
      </c>
    </row>
    <row r="31" spans="1:4" ht="15.75">
      <c r="A31" s="3"/>
      <c r="B31" s="3"/>
      <c r="C31" s="3"/>
      <c r="D31" s="3"/>
    </row>
    <row r="32" spans="1:4" ht="15.75">
      <c r="A32" s="3"/>
      <c r="B32" s="3"/>
      <c r="C32" s="3"/>
      <c r="D32" s="3"/>
    </row>
  </sheetData>
  <mergeCells count="9">
    <mergeCell ref="A1:H1"/>
    <mergeCell ref="B16:D16"/>
    <mergeCell ref="A18:D18"/>
    <mergeCell ref="A2:D2"/>
    <mergeCell ref="B6:D6"/>
    <mergeCell ref="C8:D8"/>
    <mergeCell ref="C10:D10"/>
    <mergeCell ref="B12:D12"/>
    <mergeCell ref="B14:D14"/>
  </mergeCells>
  <pageMargins left="0.70866141732283472" right="0.70866141732283472" top="0.74803149606299213" bottom="0.74803149606299213" header="0.31496062992125984" footer="0.31496062992125984"/>
  <pageSetup paperSize="9" orientation="portrait" r:id="rId1"/>
  <headerFooter>
    <oddFooter>&amp;C&amp;P&amp;RAER Information Guideline (Version 2)</oddFooter>
  </headerFooter>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61441" r:id="rId5" name="Button 1">
              <controlPr defaultSize="0" print="0" autoFill="0" autoPict="0" macro="[0]!Macro16">
                <anchor moveWithCells="1" sizeWithCells="1">
                  <from>
                    <xdr:col>0</xdr:col>
                    <xdr:colOff>9525</xdr:colOff>
                    <xdr:row>0</xdr:row>
                    <xdr:rowOff>9525</xdr:rowOff>
                  </from>
                  <to>
                    <xdr:col>0</xdr:col>
                    <xdr:colOff>9525</xdr:colOff>
                    <xdr:row>0</xdr:row>
                    <xdr:rowOff>9525</xdr:rowOff>
                  </to>
                </anchor>
              </controlPr>
            </control>
          </mc:Choice>
        </mc:AlternateContent>
        <mc:AlternateContent xmlns:mc="http://schemas.openxmlformats.org/markup-compatibility/2006">
          <mc:Choice Requires="x14">
            <control shapeId="61442" r:id="rId6" name="Button 2">
              <controlPr defaultSize="0" print="0" autoFill="0" autoPict="0" macro="[0]!HistoricCapexInstructions">
                <anchor moveWithCells="1" sizeWithCells="1">
                  <from>
                    <xdr:col>0</xdr:col>
                    <xdr:colOff>9525</xdr:colOff>
                    <xdr:row>0</xdr:row>
                    <xdr:rowOff>9525</xdr:rowOff>
                  </from>
                  <to>
                    <xdr:col>0</xdr:col>
                    <xdr:colOff>9525</xdr:colOff>
                    <xdr:row>0</xdr:row>
                    <xdr:rowOff>9525</xdr:rowOff>
                  </to>
                </anchor>
              </controlPr>
            </control>
          </mc:Choice>
        </mc:AlternateContent>
        <mc:AlternateContent xmlns:mc="http://schemas.openxmlformats.org/markup-compatibility/2006">
          <mc:Choice Requires="x14">
            <control shapeId="61443" r:id="rId7" name="Button 3">
              <controlPr defaultSize="0" print="0" autoFill="0" autoPict="0" macro="[0]!CommentaryonHistoricCapex">
                <anchor moveWithCells="1" sizeWithCells="1">
                  <from>
                    <xdr:col>0</xdr:col>
                    <xdr:colOff>9525</xdr:colOff>
                    <xdr:row>0</xdr:row>
                    <xdr:rowOff>9525</xdr:rowOff>
                  </from>
                  <to>
                    <xdr:col>0</xdr:col>
                    <xdr:colOff>9525</xdr:colOff>
                    <xdr:row>0</xdr:row>
                    <xdr:rowOff>9525</xdr:rowOff>
                  </to>
                </anchor>
              </controlPr>
            </control>
          </mc:Choice>
        </mc:AlternateContent>
        <mc:AlternateContent xmlns:mc="http://schemas.openxmlformats.org/markup-compatibility/2006">
          <mc:Choice Requires="x14">
            <control shapeId="61444" r:id="rId8" name="Button 4">
              <controlPr defaultSize="0" print="0" autoFill="0" autoPict="0" macro="[0]!Macro16">
                <anchor moveWithCells="1" sizeWithCells="1">
                  <from>
                    <xdr:col>0</xdr:col>
                    <xdr:colOff>104775</xdr:colOff>
                    <xdr:row>0</xdr:row>
                    <xdr:rowOff>9525</xdr:rowOff>
                  </from>
                  <to>
                    <xdr:col>0</xdr:col>
                    <xdr:colOff>114300</xdr:colOff>
                    <xdr:row>0</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0B050"/>
  </sheetPr>
  <dimension ref="A1:H19"/>
  <sheetViews>
    <sheetView zoomScaleNormal="100" workbookViewId="0">
      <selection activeCell="M10" sqref="M10"/>
    </sheetView>
  </sheetViews>
  <sheetFormatPr defaultColWidth="9.140625" defaultRowHeight="12.75"/>
  <cols>
    <col min="1" max="1" width="4.42578125" style="1" customWidth="1"/>
    <col min="2" max="7" width="9.140625" style="1"/>
    <col min="8" max="8" width="26" style="1" customWidth="1"/>
    <col min="9" max="16384" width="9.140625" style="1"/>
  </cols>
  <sheetData>
    <row r="1" spans="1:8" ht="18.75">
      <c r="A1" s="977" t="s">
        <v>526</v>
      </c>
      <c r="B1" s="977"/>
      <c r="C1" s="977"/>
      <c r="D1" s="977"/>
      <c r="E1" s="976"/>
      <c r="F1" s="976"/>
      <c r="G1" s="976"/>
      <c r="H1" s="976"/>
    </row>
    <row r="2" spans="1:8" ht="18.75">
      <c r="A2" s="853" t="s">
        <v>411</v>
      </c>
      <c r="B2" s="854"/>
      <c r="C2" s="854"/>
      <c r="D2" s="854"/>
      <c r="E2" s="854"/>
      <c r="F2" s="854"/>
      <c r="G2" s="854"/>
      <c r="H2" s="854"/>
    </row>
    <row r="4" spans="1:8" ht="45" customHeight="1">
      <c r="A4" s="852" t="s">
        <v>496</v>
      </c>
      <c r="B4" s="852"/>
      <c r="C4" s="852"/>
      <c r="D4" s="852"/>
      <c r="E4" s="852"/>
      <c r="F4" s="852"/>
      <c r="G4" s="852"/>
      <c r="H4" s="852"/>
    </row>
    <row r="5" spans="1:8" ht="15" customHeight="1">
      <c r="A5" s="3"/>
      <c r="B5" s="3"/>
      <c r="C5" s="3"/>
      <c r="D5" s="3"/>
      <c r="E5" s="3"/>
      <c r="F5" s="3"/>
      <c r="G5" s="3"/>
      <c r="H5" s="3"/>
    </row>
    <row r="6" spans="1:8" s="5" customFormat="1" ht="15" customHeight="1">
      <c r="A6" s="4" t="s">
        <v>412</v>
      </c>
      <c r="B6" s="850" t="s">
        <v>417</v>
      </c>
      <c r="C6" s="850"/>
      <c r="D6" s="850"/>
      <c r="E6" s="850"/>
      <c r="F6" s="850"/>
      <c r="G6" s="850"/>
      <c r="H6" s="850"/>
    </row>
    <row r="7" spans="1:8" ht="15" customHeight="1">
      <c r="A7" s="3"/>
      <c r="B7" s="3"/>
      <c r="C7" s="3"/>
      <c r="D7" s="3"/>
      <c r="E7" s="3"/>
      <c r="F7" s="3"/>
      <c r="G7" s="3"/>
      <c r="H7" s="3"/>
    </row>
    <row r="8" spans="1:8" ht="30" customHeight="1">
      <c r="A8" s="852" t="s">
        <v>413</v>
      </c>
      <c r="B8" s="852"/>
      <c r="C8" s="852"/>
      <c r="D8" s="852"/>
      <c r="E8" s="852"/>
      <c r="F8" s="852"/>
      <c r="G8" s="852"/>
      <c r="H8" s="852"/>
    </row>
    <row r="9" spans="1:8" ht="15" customHeight="1">
      <c r="A9" s="3"/>
      <c r="B9" s="3"/>
      <c r="C9" s="3"/>
      <c r="D9" s="3"/>
      <c r="E9" s="3"/>
      <c r="F9" s="3"/>
      <c r="G9" s="3"/>
      <c r="H9" s="3"/>
    </row>
    <row r="10" spans="1:8" ht="45" customHeight="1">
      <c r="A10" s="852" t="s">
        <v>414</v>
      </c>
      <c r="B10" s="852"/>
      <c r="C10" s="852"/>
      <c r="D10" s="852"/>
      <c r="E10" s="852"/>
      <c r="F10" s="852"/>
      <c r="G10" s="852"/>
      <c r="H10" s="852"/>
    </row>
    <row r="11" spans="1:8" ht="15" customHeight="1">
      <c r="A11" s="3"/>
      <c r="B11" s="3"/>
      <c r="C11" s="3"/>
      <c r="D11" s="3"/>
      <c r="E11" s="3"/>
      <c r="F11" s="3"/>
      <c r="G11" s="3"/>
      <c r="H11" s="3"/>
    </row>
    <row r="12" spans="1:8" s="5" customFormat="1" ht="15" customHeight="1">
      <c r="A12" s="4" t="s">
        <v>415</v>
      </c>
      <c r="B12" s="850" t="s">
        <v>418</v>
      </c>
      <c r="C12" s="850"/>
      <c r="D12" s="850"/>
      <c r="E12" s="850"/>
      <c r="F12" s="850"/>
      <c r="G12" s="850"/>
      <c r="H12" s="850"/>
    </row>
    <row r="13" spans="1:8" ht="15" customHeight="1">
      <c r="A13" s="3"/>
      <c r="B13" s="3"/>
      <c r="C13" s="3"/>
      <c r="D13" s="3"/>
      <c r="E13" s="3"/>
      <c r="F13" s="3"/>
      <c r="G13" s="3"/>
      <c r="H13" s="3"/>
    </row>
    <row r="14" spans="1:8" ht="45" customHeight="1">
      <c r="A14" s="852" t="s">
        <v>416</v>
      </c>
      <c r="B14" s="852"/>
      <c r="C14" s="852"/>
      <c r="D14" s="852"/>
      <c r="E14" s="852"/>
      <c r="F14" s="852"/>
      <c r="G14" s="852"/>
      <c r="H14" s="852"/>
    </row>
    <row r="17" spans="1:8" ht="15.75">
      <c r="A17" s="4" t="s">
        <v>520</v>
      </c>
      <c r="B17" s="850" t="s">
        <v>521</v>
      </c>
      <c r="C17" s="850"/>
      <c r="D17" s="850"/>
      <c r="E17" s="850"/>
      <c r="F17" s="850"/>
      <c r="G17" s="850"/>
      <c r="H17" s="850"/>
    </row>
    <row r="19" spans="1:8" ht="47.25" customHeight="1">
      <c r="A19" s="851" t="s">
        <v>525</v>
      </c>
      <c r="B19" s="851"/>
      <c r="C19" s="851"/>
      <c r="D19" s="851"/>
      <c r="E19" s="851"/>
      <c r="F19" s="851"/>
      <c r="G19" s="851"/>
      <c r="H19" s="851"/>
    </row>
  </sheetData>
  <mergeCells count="9">
    <mergeCell ref="B17:H17"/>
    <mergeCell ref="A19:H19"/>
    <mergeCell ref="A14:H14"/>
    <mergeCell ref="A2:H2"/>
    <mergeCell ref="A4:H4"/>
    <mergeCell ref="B6:H6"/>
    <mergeCell ref="A8:H8"/>
    <mergeCell ref="A10:H10"/>
    <mergeCell ref="B12:H12"/>
  </mergeCells>
  <pageMargins left="0.70866141732283472" right="0.70866141732283472" top="0.74803149606299213" bottom="0.74803149606299213" header="0.31496062992125984" footer="0.31496062992125984"/>
  <pageSetup paperSize="9" orientation="portrait" r:id="rId1"/>
  <headerFooter>
    <oddFooter>&amp;C&amp;P&amp;RAER Information Guideline (Version 2)</oddFoot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pageSetUpPr fitToPage="1"/>
  </sheetPr>
  <dimension ref="A1:P58"/>
  <sheetViews>
    <sheetView showGridLines="0" showZeros="0" zoomScaleNormal="100" zoomScaleSheetLayoutView="100" workbookViewId="0">
      <selection activeCell="C16" sqref="C16"/>
    </sheetView>
  </sheetViews>
  <sheetFormatPr defaultColWidth="8.140625" defaultRowHeight="12.75"/>
  <cols>
    <col min="1" max="1" width="14.42578125" style="87" customWidth="1"/>
    <col min="2" max="2" width="1.85546875" style="88" customWidth="1"/>
    <col min="3" max="3" width="59.140625" style="88" customWidth="1"/>
    <col min="4" max="4" width="12.85546875" style="86" bestFit="1" customWidth="1"/>
    <col min="5" max="5" width="17.7109375" style="100" customWidth="1"/>
    <col min="6" max="8" width="17.7109375" style="86" customWidth="1"/>
    <col min="9" max="9" width="5.7109375" style="86" customWidth="1"/>
    <col min="10" max="10" width="18.85546875" style="86" customWidth="1"/>
    <col min="11" max="11" width="5.85546875" style="86" customWidth="1"/>
    <col min="12" max="12" width="9.5703125" style="86" customWidth="1"/>
    <col min="13" max="13" width="5.85546875" style="86" customWidth="1"/>
    <col min="14" max="15" width="9.5703125" style="86" customWidth="1"/>
    <col min="16" max="16384" width="8.140625" style="86"/>
  </cols>
  <sheetData>
    <row r="1" spans="1:16" ht="18.75">
      <c r="A1" s="978" t="s">
        <v>526</v>
      </c>
      <c r="B1" s="978"/>
      <c r="C1" s="978"/>
      <c r="D1" s="978"/>
      <c r="E1" s="978"/>
      <c r="F1" s="978"/>
      <c r="G1" s="978"/>
      <c r="H1" s="978"/>
    </row>
    <row r="2" spans="1:16" ht="18.75">
      <c r="A2" s="853" t="s">
        <v>199</v>
      </c>
      <c r="B2" s="854"/>
      <c r="C2" s="854"/>
      <c r="D2" s="854"/>
      <c r="E2" s="854"/>
      <c r="F2" s="854"/>
      <c r="G2" s="854"/>
      <c r="H2" s="854"/>
    </row>
    <row r="3" spans="1:16" ht="15">
      <c r="D3" s="89"/>
      <c r="E3" s="89"/>
      <c r="F3" s="89"/>
      <c r="G3" s="90"/>
      <c r="H3" s="90"/>
    </row>
    <row r="5" spans="1:16" ht="15.75">
      <c r="A5" s="855"/>
      <c r="B5" s="855"/>
      <c r="C5" s="855"/>
      <c r="D5" s="855"/>
      <c r="E5" s="855"/>
      <c r="F5" s="855"/>
      <c r="G5" s="855"/>
      <c r="H5" s="855"/>
    </row>
    <row r="6" spans="1:16" ht="12.75" customHeight="1">
      <c r="B6" s="91"/>
      <c r="D6" s="92"/>
      <c r="E6" s="93"/>
      <c r="F6" s="92"/>
      <c r="H6" s="94"/>
    </row>
    <row r="7" spans="1:16" ht="14.25" customHeight="1">
      <c r="A7" s="95" t="s">
        <v>497</v>
      </c>
      <c r="B7" s="91"/>
      <c r="D7" s="96"/>
      <c r="E7" s="93"/>
      <c r="F7" s="92"/>
      <c r="G7" s="97"/>
      <c r="H7" s="97"/>
    </row>
    <row r="8" spans="1:16" ht="15">
      <c r="A8" s="98"/>
      <c r="B8" s="99"/>
      <c r="C8" s="99"/>
    </row>
    <row r="9" spans="1:16" s="107" customFormat="1" ht="84.75" customHeight="1">
      <c r="A9" s="101" t="s">
        <v>35</v>
      </c>
      <c r="B9" s="102"/>
      <c r="C9" s="103" t="s">
        <v>90</v>
      </c>
      <c r="D9" s="104" t="s">
        <v>1</v>
      </c>
      <c r="E9" s="105" t="s">
        <v>91</v>
      </c>
      <c r="F9" s="106" t="s">
        <v>92</v>
      </c>
      <c r="G9" s="105" t="s">
        <v>89</v>
      </c>
      <c r="H9" s="105" t="s">
        <v>93</v>
      </c>
      <c r="I9" s="86"/>
      <c r="J9" s="86"/>
      <c r="K9" s="86"/>
      <c r="L9" s="86"/>
      <c r="M9" s="86"/>
      <c r="N9" s="86"/>
      <c r="O9" s="86"/>
      <c r="P9" s="86"/>
    </row>
    <row r="10" spans="1:16" ht="14.1" customHeight="1">
      <c r="A10" s="108"/>
      <c r="B10" s="109"/>
      <c r="C10" s="110"/>
      <c r="D10" s="111" t="s">
        <v>94</v>
      </c>
      <c r="E10" s="112"/>
      <c r="F10" s="113" t="s">
        <v>94</v>
      </c>
      <c r="G10" s="114" t="s">
        <v>94</v>
      </c>
      <c r="H10" s="112"/>
    </row>
    <row r="11" spans="1:16" ht="14.1" customHeight="1">
      <c r="A11" s="108"/>
      <c r="B11" s="115"/>
      <c r="C11" s="116"/>
      <c r="D11" s="117"/>
      <c r="E11" s="118"/>
      <c r="F11" s="119" t="s">
        <v>333</v>
      </c>
      <c r="G11" s="120"/>
      <c r="H11" s="118"/>
    </row>
    <row r="12" spans="1:16" ht="6" customHeight="1">
      <c r="A12" s="108"/>
      <c r="B12" s="115"/>
      <c r="C12" s="116"/>
      <c r="D12" s="117"/>
      <c r="E12" s="121"/>
      <c r="F12" s="122"/>
      <c r="G12" s="123"/>
      <c r="H12" s="124"/>
    </row>
    <row r="13" spans="1:16" ht="14.1" customHeight="1">
      <c r="A13" s="108"/>
      <c r="B13" s="125" t="s">
        <v>95</v>
      </c>
      <c r="C13" s="126"/>
      <c r="D13" s="127">
        <f>'DISAGG Inc'!F12</f>
        <v>166075.29378000001</v>
      </c>
      <c r="E13" s="128"/>
      <c r="F13" s="129"/>
      <c r="G13" s="130">
        <f>D13-F13</f>
        <v>166075.29378000001</v>
      </c>
      <c r="H13" s="124"/>
    </row>
    <row r="14" spans="1:16" ht="14.1" customHeight="1">
      <c r="A14" s="108"/>
      <c r="B14" s="125" t="s">
        <v>96</v>
      </c>
      <c r="C14" s="126"/>
      <c r="D14" s="127">
        <f>'DISAGG Inc'!F14</f>
        <v>0</v>
      </c>
      <c r="E14" s="128"/>
      <c r="F14" s="129"/>
      <c r="G14" s="130">
        <f t="shared" ref="G14:G15" si="0">D14-F14</f>
        <v>0</v>
      </c>
      <c r="H14" s="124"/>
    </row>
    <row r="15" spans="1:16" ht="14.1" customHeight="1">
      <c r="A15" s="108"/>
      <c r="B15" s="125" t="s">
        <v>421</v>
      </c>
      <c r="C15" s="126"/>
      <c r="D15" s="127">
        <f>'DISAGG Inc'!F15+'DISAGG Inc'!F16+'DISAGG Inc'!F17</f>
        <v>2265.1540800000002</v>
      </c>
      <c r="E15" s="145">
        <v>83</v>
      </c>
      <c r="F15" s="129">
        <f>'PTS Adj'!D28</f>
        <v>2265.1540800000002</v>
      </c>
      <c r="G15" s="130">
        <f t="shared" si="0"/>
        <v>0</v>
      </c>
      <c r="H15" s="124"/>
    </row>
    <row r="16" spans="1:16" ht="14.1" customHeight="1">
      <c r="A16" s="108"/>
      <c r="B16" s="125"/>
      <c r="C16" s="126"/>
      <c r="D16" s="127"/>
      <c r="E16" s="128"/>
      <c r="F16" s="129"/>
      <c r="G16" s="130"/>
      <c r="H16" s="124"/>
    </row>
    <row r="17" spans="1:8" ht="14.1" customHeight="1" thickBot="1">
      <c r="A17" s="108"/>
      <c r="B17" s="131" t="s">
        <v>10</v>
      </c>
      <c r="C17" s="132"/>
      <c r="D17" s="133">
        <f>SUM(D13:D16)</f>
        <v>168340.44786000001</v>
      </c>
      <c r="E17" s="134"/>
      <c r="F17" s="133">
        <f>SUM(F12:F16)</f>
        <v>2265.1540800000002</v>
      </c>
      <c r="G17" s="135">
        <f>SUM(G12:G16)</f>
        <v>166075.29378000001</v>
      </c>
      <c r="H17" s="124"/>
    </row>
    <row r="18" spans="1:8" ht="14.1" customHeight="1" thickTop="1">
      <c r="A18" s="108"/>
      <c r="B18" s="125"/>
      <c r="C18" s="126"/>
      <c r="D18" s="136"/>
      <c r="E18" s="134"/>
      <c r="F18" s="137"/>
      <c r="G18" s="138"/>
      <c r="H18" s="124"/>
    </row>
    <row r="19" spans="1:8" ht="6" customHeight="1">
      <c r="A19" s="108"/>
      <c r="B19" s="125"/>
      <c r="C19" s="126"/>
      <c r="D19" s="136"/>
      <c r="E19" s="134"/>
      <c r="F19" s="137"/>
      <c r="G19" s="138"/>
      <c r="H19" s="124"/>
    </row>
    <row r="20" spans="1:8" ht="14.1" customHeight="1">
      <c r="A20" s="108"/>
      <c r="B20" s="139" t="s">
        <v>316</v>
      </c>
      <c r="C20" s="126"/>
      <c r="D20" s="136"/>
      <c r="E20" s="134"/>
      <c r="F20" s="137"/>
      <c r="G20" s="138"/>
      <c r="H20" s="124"/>
    </row>
    <row r="21" spans="1:8" ht="14.1" customHeight="1">
      <c r="A21" s="108"/>
      <c r="B21" s="125" t="s">
        <v>97</v>
      </c>
      <c r="C21" s="126" t="s">
        <v>317</v>
      </c>
      <c r="D21" s="136">
        <f>-'DISAGG Inc'!F23</f>
        <v>15996.23769</v>
      </c>
      <c r="E21" s="134"/>
      <c r="F21" s="137"/>
      <c r="G21" s="138">
        <f>D21+F21</f>
        <v>15996.23769</v>
      </c>
      <c r="H21" s="124"/>
    </row>
    <row r="22" spans="1:8" ht="14.1" customHeight="1">
      <c r="A22" s="108"/>
      <c r="B22" s="125" t="s">
        <v>97</v>
      </c>
      <c r="C22" s="140" t="s">
        <v>505</v>
      </c>
      <c r="D22" s="136">
        <f>-'DISAGG Inc'!F25</f>
        <v>6432.5121836481121</v>
      </c>
      <c r="E22" s="134"/>
      <c r="F22" s="137"/>
      <c r="G22" s="138">
        <f t="shared" ref="G22:G26" si="1">D22+F22</f>
        <v>6432.5121836481121</v>
      </c>
      <c r="H22" s="124"/>
    </row>
    <row r="23" spans="1:8" ht="14.1" customHeight="1">
      <c r="A23" s="108"/>
      <c r="B23" s="125" t="s">
        <v>318</v>
      </c>
      <c r="C23" s="141" t="s">
        <v>506</v>
      </c>
      <c r="D23" s="136">
        <f>-'DISAGG Inc'!F26</f>
        <v>599.29732191552409</v>
      </c>
      <c r="E23" s="134"/>
      <c r="F23" s="142"/>
      <c r="G23" s="138">
        <f t="shared" si="1"/>
        <v>599.29732191552409</v>
      </c>
      <c r="H23" s="124"/>
    </row>
    <row r="24" spans="1:8" ht="14.1" customHeight="1">
      <c r="A24" s="108"/>
      <c r="B24" s="86" t="s">
        <v>97</v>
      </c>
      <c r="C24" s="141" t="s">
        <v>237</v>
      </c>
      <c r="D24" s="136">
        <f>-'DISAGG Inc'!F27</f>
        <v>112.18791985557468</v>
      </c>
      <c r="E24" s="134"/>
      <c r="F24" s="142"/>
      <c r="G24" s="138">
        <f t="shared" si="1"/>
        <v>112.18791985557468</v>
      </c>
      <c r="H24" s="124"/>
    </row>
    <row r="25" spans="1:8" ht="14.1" customHeight="1">
      <c r="A25" s="108"/>
      <c r="B25" s="86" t="s">
        <v>97</v>
      </c>
      <c r="C25" s="139" t="s">
        <v>319</v>
      </c>
      <c r="D25" s="136">
        <f>-'DISAGG Inc'!F28</f>
        <v>7191.098629991583</v>
      </c>
      <c r="E25" s="134"/>
      <c r="F25" s="142"/>
      <c r="G25" s="138">
        <f t="shared" si="1"/>
        <v>7191.098629991583</v>
      </c>
      <c r="H25" s="124"/>
    </row>
    <row r="26" spans="1:8" ht="14.1" customHeight="1">
      <c r="A26" s="108"/>
      <c r="B26" s="86" t="s">
        <v>97</v>
      </c>
      <c r="C26" s="139" t="s">
        <v>366</v>
      </c>
      <c r="D26" s="136">
        <f>-'DISAGG Inc'!F29</f>
        <v>0</v>
      </c>
      <c r="E26" s="134"/>
      <c r="F26" s="142"/>
      <c r="G26" s="138">
        <f t="shared" si="1"/>
        <v>0</v>
      </c>
      <c r="H26" s="124"/>
    </row>
    <row r="27" spans="1:8" ht="14.1" customHeight="1">
      <c r="A27" s="108"/>
      <c r="B27" s="86" t="s">
        <v>330</v>
      </c>
      <c r="C27" s="139"/>
      <c r="D27" s="136">
        <v>0</v>
      </c>
      <c r="E27" s="143" t="s">
        <v>523</v>
      </c>
      <c r="F27" s="142">
        <f>'PTS Adj'!D18</f>
        <v>783.9861747655068</v>
      </c>
      <c r="G27" s="138">
        <f>D27+F27</f>
        <v>783.9861747655068</v>
      </c>
      <c r="H27" s="124"/>
    </row>
    <row r="28" spans="1:8" ht="14.1" customHeight="1">
      <c r="A28" s="108"/>
      <c r="B28" s="86" t="s">
        <v>98</v>
      </c>
      <c r="C28" s="144"/>
      <c r="D28" s="136">
        <f>-'DISAGG Inc'!F31</f>
        <v>65363.985591997938</v>
      </c>
      <c r="E28" s="145" t="s">
        <v>524</v>
      </c>
      <c r="F28" s="142">
        <f>-'PTS Adj'!E24</f>
        <v>-2573.3652799090778</v>
      </c>
      <c r="G28" s="138">
        <f>D28+F28</f>
        <v>62790.62031208886</v>
      </c>
      <c r="H28" s="124"/>
    </row>
    <row r="29" spans="1:8" ht="14.1" customHeight="1">
      <c r="A29" s="108"/>
      <c r="B29" s="125"/>
      <c r="C29" s="126"/>
      <c r="D29" s="136"/>
      <c r="E29" s="145"/>
      <c r="F29" s="142"/>
      <c r="G29" s="138"/>
      <c r="H29" s="124"/>
    </row>
    <row r="30" spans="1:8" ht="14.1" customHeight="1">
      <c r="A30" s="108"/>
      <c r="C30" s="126"/>
      <c r="D30" s="136"/>
      <c r="E30" s="134"/>
      <c r="F30" s="142"/>
      <c r="G30" s="138"/>
      <c r="H30" s="146"/>
    </row>
    <row r="31" spans="1:8" ht="14.1" customHeight="1" thickBot="1">
      <c r="A31" s="108"/>
      <c r="B31" s="132" t="s">
        <v>9</v>
      </c>
      <c r="C31" s="132"/>
      <c r="D31" s="133">
        <f>D17-SUM(D18:D30)</f>
        <v>72645.128522591287</v>
      </c>
      <c r="E31" s="134"/>
      <c r="F31" s="133">
        <f>SUM(F18:F30)</f>
        <v>-1789.379105143571</v>
      </c>
      <c r="G31" s="133">
        <f>G17-SUM(G18:G30)</f>
        <v>72169.353547734849</v>
      </c>
      <c r="H31" s="124"/>
    </row>
    <row r="32" spans="1:8" ht="14.1" customHeight="1" thickTop="1">
      <c r="A32" s="108"/>
      <c r="B32" s="125"/>
      <c r="C32" s="126"/>
      <c r="D32" s="136"/>
      <c r="E32" s="134"/>
      <c r="F32" s="142"/>
      <c r="G32" s="138"/>
      <c r="H32" s="147"/>
    </row>
    <row r="33" spans="1:8" ht="14.1" customHeight="1">
      <c r="A33" s="108"/>
      <c r="B33" s="131"/>
      <c r="C33" s="125"/>
      <c r="D33" s="148"/>
      <c r="E33" s="134"/>
      <c r="F33" s="149"/>
      <c r="G33" s="148"/>
      <c r="H33" s="147"/>
    </row>
    <row r="34" spans="1:8" ht="14.1" customHeight="1">
      <c r="A34" s="108"/>
      <c r="B34" s="131"/>
      <c r="C34" s="125"/>
      <c r="D34" s="148"/>
      <c r="E34" s="134"/>
      <c r="F34" s="149"/>
      <c r="G34" s="150"/>
      <c r="H34" s="147"/>
    </row>
    <row r="35" spans="1:8" ht="14.1" customHeight="1" thickBot="1">
      <c r="A35" s="108"/>
      <c r="B35" s="131" t="s">
        <v>8</v>
      </c>
      <c r="C35" s="125"/>
      <c r="D35" s="135">
        <f>D31*0.3</f>
        <v>21793.538556777385</v>
      </c>
      <c r="E35" s="134"/>
      <c r="F35" s="151">
        <f>F31*0.3</f>
        <v>-536.8137315430713</v>
      </c>
      <c r="G35" s="152">
        <f>G31*0.3</f>
        <v>21650.806064320455</v>
      </c>
      <c r="H35" s="147"/>
    </row>
    <row r="36" spans="1:8" ht="13.5" thickTop="1">
      <c r="A36" s="153"/>
      <c r="B36" s="154"/>
      <c r="C36" s="154"/>
      <c r="D36" s="155"/>
      <c r="E36" s="156"/>
      <c r="F36" s="157"/>
      <c r="G36" s="158"/>
      <c r="H36" s="159"/>
    </row>
    <row r="37" spans="1:8">
      <c r="A37" s="86"/>
      <c r="B37" s="86"/>
      <c r="C37" s="86"/>
      <c r="E37" s="86"/>
      <c r="H37" s="160"/>
    </row>
    <row r="38" spans="1:8" ht="15" customHeight="1">
      <c r="A38" s="107" t="s">
        <v>99</v>
      </c>
      <c r="B38" s="86"/>
      <c r="C38" s="86"/>
      <c r="H38" s="160"/>
    </row>
    <row r="39" spans="1:8" s="161" customFormat="1" ht="30" customHeight="1">
      <c r="A39" s="856" t="s">
        <v>422</v>
      </c>
      <c r="B39" s="857"/>
      <c r="C39" s="857"/>
      <c r="D39" s="857"/>
      <c r="E39" s="857"/>
      <c r="F39" s="857"/>
      <c r="G39" s="857"/>
      <c r="H39" s="857"/>
    </row>
    <row r="40" spans="1:8" s="161" customFormat="1" ht="15" customHeight="1">
      <c r="A40" s="162" t="s">
        <v>423</v>
      </c>
    </row>
    <row r="41" spans="1:8" s="161" customFormat="1" ht="15" customHeight="1">
      <c r="A41" s="162" t="s">
        <v>424</v>
      </c>
    </row>
    <row r="42" spans="1:8" s="161" customFormat="1" ht="15" customHeight="1">
      <c r="A42" s="163" t="s">
        <v>100</v>
      </c>
    </row>
    <row r="43" spans="1:8" s="161" customFormat="1" ht="15" customHeight="1">
      <c r="A43" s="163" t="s">
        <v>101</v>
      </c>
    </row>
    <row r="44" spans="1:8">
      <c r="A44" s="86"/>
      <c r="B44" s="86"/>
      <c r="C44" s="86"/>
      <c r="E44" s="86"/>
      <c r="H44" s="160"/>
    </row>
    <row r="45" spans="1:8">
      <c r="A45" s="86"/>
      <c r="B45" s="86"/>
      <c r="C45" s="86"/>
      <c r="E45" s="86"/>
      <c r="H45" s="160"/>
    </row>
    <row r="46" spans="1:8">
      <c r="A46" s="86"/>
      <c r="B46" s="86"/>
      <c r="C46" s="86"/>
      <c r="E46" s="86"/>
      <c r="H46" s="160"/>
    </row>
    <row r="47" spans="1:8">
      <c r="A47" s="86"/>
      <c r="B47" s="86"/>
      <c r="C47" s="86"/>
      <c r="E47" s="86"/>
      <c r="H47" s="160"/>
    </row>
    <row r="48" spans="1:8">
      <c r="A48" s="86"/>
      <c r="B48" s="86"/>
      <c r="E48" s="86"/>
      <c r="H48" s="160"/>
    </row>
    <row r="49" spans="2:5">
      <c r="E49" s="86"/>
    </row>
    <row r="56" spans="2:5">
      <c r="B56" s="164"/>
    </row>
    <row r="57" spans="2:5">
      <c r="B57" s="164"/>
    </row>
    <row r="58" spans="2:5">
      <c r="B58" s="164"/>
    </row>
  </sheetData>
  <mergeCells count="4">
    <mergeCell ref="A5:H5"/>
    <mergeCell ref="A2:H2"/>
    <mergeCell ref="A39:H39"/>
    <mergeCell ref="A1:H1"/>
  </mergeCells>
  <phoneticPr fontId="5" type="noConversion"/>
  <printOptions horizontalCentered="1" gridLinesSet="0"/>
  <pageMargins left="0.39370078740157483" right="0.39370078740157483" top="0.11811023622047245" bottom="0.11811023622047245" header="0.51181102362204722" footer="0.11811023622047245"/>
  <pageSetup paperSize="9" scale="81" orientation="landscape" r:id="rId1"/>
  <headerFooter alignWithMargins="0">
    <oddHeader xml:space="preserve">&amp;R&amp;"Times,Bold"&amp;12
</oddHeader>
    <oddFooter>&amp;C&amp;P&amp;RAER Information Guideline (Version 2)</oddFooter>
  </headerFooter>
  <colBreaks count="1" manualBreakCount="1">
    <brk id="8" max="1048575" man="1"/>
  </colBreaks>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Z63"/>
  <sheetViews>
    <sheetView showGridLines="0" showZeros="0" view="pageBreakPreview" zoomScale="90" zoomScaleNormal="100" zoomScaleSheetLayoutView="90" workbookViewId="0">
      <selection activeCell="C3" sqref="C3"/>
    </sheetView>
  </sheetViews>
  <sheetFormatPr defaultColWidth="8.140625" defaultRowHeight="12.75"/>
  <cols>
    <col min="1" max="1" width="12.7109375" style="87" customWidth="1"/>
    <col min="2" max="2" width="3" style="88" customWidth="1"/>
    <col min="3" max="3" width="43.85546875" style="88" customWidth="1"/>
    <col min="4" max="4" width="14.5703125" style="86" bestFit="1" customWidth="1"/>
    <col min="5" max="5" width="4.140625" style="86" customWidth="1"/>
    <col min="6" max="9" width="15.7109375" style="86" customWidth="1"/>
    <col min="10" max="10" width="17.7109375" style="227" customWidth="1"/>
    <col min="11" max="12" width="9.5703125" style="86" customWidth="1"/>
    <col min="13" max="13" width="6" style="100" customWidth="1"/>
    <col min="14" max="14" width="9.5703125" style="86" customWidth="1"/>
    <col min="15" max="15" width="11.7109375" style="100" bestFit="1" customWidth="1"/>
    <col min="16" max="16" width="11.7109375" style="86" bestFit="1" customWidth="1"/>
    <col min="17" max="18" width="9.5703125" style="86" customWidth="1"/>
    <col min="19" max="20" width="8.140625" style="86" customWidth="1"/>
    <col min="21" max="21" width="5.85546875" style="86" customWidth="1"/>
    <col min="22" max="22" width="9.5703125" style="86" customWidth="1"/>
    <col min="23" max="23" width="5.85546875" style="86" customWidth="1"/>
    <col min="24" max="25" width="9.5703125" style="86" customWidth="1"/>
    <col min="26" max="16384" width="8.140625" style="86"/>
  </cols>
  <sheetData>
    <row r="1" spans="1:26" ht="18.75">
      <c r="A1" s="978" t="s">
        <v>526</v>
      </c>
      <c r="B1" s="978"/>
      <c r="C1" s="978"/>
      <c r="D1" s="978"/>
      <c r="E1" s="978"/>
      <c r="F1" s="978"/>
      <c r="G1" s="978"/>
      <c r="H1" s="978"/>
      <c r="I1" s="976"/>
      <c r="J1" s="979"/>
    </row>
    <row r="2" spans="1:26" ht="18.75">
      <c r="A2" s="853" t="s">
        <v>200</v>
      </c>
      <c r="B2" s="854"/>
      <c r="C2" s="854"/>
      <c r="D2" s="854"/>
      <c r="E2" s="854"/>
      <c r="F2" s="854"/>
      <c r="G2" s="854"/>
      <c r="H2" s="854"/>
      <c r="I2" s="854"/>
      <c r="J2" s="858"/>
    </row>
    <row r="3" spans="1:26" ht="15">
      <c r="D3" s="89"/>
      <c r="E3" s="89"/>
      <c r="F3" s="89"/>
      <c r="G3" s="90"/>
      <c r="H3" s="90"/>
      <c r="I3" s="90"/>
      <c r="J3" s="86"/>
      <c r="M3" s="86"/>
      <c r="O3" s="86"/>
    </row>
    <row r="4" spans="1:26">
      <c r="E4" s="100"/>
      <c r="J4" s="86"/>
      <c r="M4" s="86"/>
      <c r="O4" s="86"/>
    </row>
    <row r="5" spans="1:26" ht="15.75">
      <c r="A5" s="855"/>
      <c r="B5" s="855"/>
      <c r="C5" s="855"/>
      <c r="D5" s="855"/>
      <c r="E5" s="855"/>
      <c r="F5" s="855"/>
      <c r="G5" s="855"/>
      <c r="H5" s="855"/>
      <c r="I5" s="855"/>
      <c r="J5" s="859"/>
      <c r="M5" s="86"/>
      <c r="O5" s="86"/>
    </row>
    <row r="6" spans="1:26" ht="12.75" customHeight="1">
      <c r="B6" s="91"/>
      <c r="D6" s="92"/>
      <c r="E6" s="93"/>
      <c r="F6" s="92"/>
      <c r="H6" s="94"/>
      <c r="I6" s="94"/>
      <c r="J6" s="86"/>
      <c r="M6" s="86"/>
      <c r="O6" s="86"/>
    </row>
    <row r="7" spans="1:26" ht="12.75" customHeight="1">
      <c r="A7" s="95" t="s">
        <v>497</v>
      </c>
      <c r="D7" s="96"/>
      <c r="E7" s="165"/>
      <c r="F7" s="166"/>
      <c r="J7" s="86"/>
      <c r="M7" s="86"/>
      <c r="O7" s="86"/>
    </row>
    <row r="8" spans="1:26">
      <c r="A8" s="167"/>
      <c r="B8" s="168"/>
      <c r="C8" s="168"/>
      <c r="E8" s="100"/>
      <c r="J8" s="86"/>
      <c r="M8" s="86"/>
      <c r="O8" s="86"/>
    </row>
    <row r="9" spans="1:26" s="107" customFormat="1" ht="51">
      <c r="A9" s="169" t="s">
        <v>35</v>
      </c>
      <c r="B9" s="102"/>
      <c r="C9" s="103" t="s">
        <v>90</v>
      </c>
      <c r="D9" s="105" t="s">
        <v>102</v>
      </c>
      <c r="E9" s="170"/>
      <c r="F9" s="171" t="s">
        <v>70</v>
      </c>
      <c r="G9" s="105" t="s">
        <v>13</v>
      </c>
      <c r="H9" s="172" t="s">
        <v>14</v>
      </c>
      <c r="I9" s="172" t="s">
        <v>22</v>
      </c>
      <c r="J9" s="173" t="s">
        <v>103</v>
      </c>
      <c r="K9" s="86"/>
      <c r="L9" s="86"/>
      <c r="M9" s="86"/>
      <c r="N9" s="86"/>
      <c r="O9" s="86"/>
      <c r="P9" s="86"/>
      <c r="Q9" s="86"/>
      <c r="R9" s="86"/>
      <c r="S9" s="86"/>
      <c r="T9" s="86"/>
      <c r="U9" s="86"/>
      <c r="V9" s="86"/>
      <c r="W9" s="86"/>
      <c r="X9" s="86"/>
      <c r="Y9" s="86"/>
      <c r="Z9" s="86"/>
    </row>
    <row r="10" spans="1:26" ht="14.1" customHeight="1">
      <c r="A10" s="108"/>
      <c r="B10" s="109"/>
      <c r="C10" s="110"/>
      <c r="D10" s="112" t="s">
        <v>94</v>
      </c>
      <c r="E10" s="166"/>
      <c r="F10" s="111" t="s">
        <v>94</v>
      </c>
      <c r="G10" s="112" t="s">
        <v>94</v>
      </c>
      <c r="H10" s="113" t="s">
        <v>94</v>
      </c>
      <c r="I10" s="113" t="s">
        <v>94</v>
      </c>
      <c r="J10" s="174"/>
      <c r="M10" s="86"/>
      <c r="O10" s="86"/>
    </row>
    <row r="11" spans="1:26" ht="14.1" customHeight="1">
      <c r="A11" s="108"/>
      <c r="B11" s="115"/>
      <c r="C11" s="116"/>
      <c r="D11" s="175"/>
      <c r="E11" s="166"/>
      <c r="F11" s="117"/>
      <c r="G11" s="176"/>
      <c r="H11" s="177"/>
      <c r="I11" s="177"/>
      <c r="J11" s="174"/>
      <c r="M11" s="86"/>
      <c r="O11" s="86"/>
    </row>
    <row r="12" spans="1:26" ht="14.1" customHeight="1">
      <c r="A12" s="108"/>
      <c r="B12" s="125" t="s">
        <v>483</v>
      </c>
      <c r="C12" s="126"/>
      <c r="D12" s="178">
        <f>'[6]Summary P&amp;L'!$B$12</f>
        <v>169682.77409000002</v>
      </c>
      <c r="E12" s="179"/>
      <c r="F12" s="180">
        <f>'[6]Summary P&amp;L'!$L$12</f>
        <v>166075.29378000001</v>
      </c>
      <c r="G12" s="181">
        <f>'[6]Summary P&amp;L'!$N$12</f>
        <v>3607.4803099999999</v>
      </c>
      <c r="H12" s="182">
        <v>0</v>
      </c>
      <c r="I12" s="181">
        <f>D12-SUM(F12:H12)</f>
        <v>0</v>
      </c>
      <c r="J12" s="174"/>
      <c r="M12" s="86"/>
      <c r="O12" s="86"/>
    </row>
    <row r="13" spans="1:26" ht="14.1" customHeight="1">
      <c r="A13" s="108"/>
      <c r="B13" s="86" t="s">
        <v>484</v>
      </c>
      <c r="C13" s="126"/>
      <c r="D13" s="178">
        <f>'[6]Summary P&amp;L'!$B$11</f>
        <v>257238.19794999997</v>
      </c>
      <c r="E13" s="179"/>
      <c r="F13" s="180">
        <v>0</v>
      </c>
      <c r="G13" s="181">
        <v>0</v>
      </c>
      <c r="H13" s="183">
        <v>0</v>
      </c>
      <c r="I13" s="181">
        <f t="shared" ref="I13:I14" si="0">D13-SUM(F13:H13)</f>
        <v>257238.19794999997</v>
      </c>
      <c r="J13" s="174"/>
      <c r="M13" s="86"/>
      <c r="O13" s="86"/>
    </row>
    <row r="14" spans="1:26" ht="14.1" customHeight="1">
      <c r="A14" s="108"/>
      <c r="B14" s="125"/>
      <c r="C14" s="126"/>
      <c r="D14" s="188"/>
      <c r="E14" s="179"/>
      <c r="F14" s="180">
        <v>0</v>
      </c>
      <c r="G14" s="181">
        <v>0</v>
      </c>
      <c r="H14" s="183">
        <v>0</v>
      </c>
      <c r="I14" s="181">
        <f t="shared" si="0"/>
        <v>0</v>
      </c>
      <c r="J14" s="174"/>
      <c r="M14" s="86"/>
      <c r="O14" s="86"/>
    </row>
    <row r="15" spans="1:26" ht="14.1" customHeight="1">
      <c r="A15" s="108"/>
      <c r="B15" s="125" t="s">
        <v>315</v>
      </c>
      <c r="C15" s="126"/>
      <c r="D15" s="178"/>
      <c r="E15" s="179"/>
      <c r="F15" s="180"/>
      <c r="G15" s="181"/>
      <c r="H15" s="183"/>
      <c r="I15" s="181"/>
      <c r="J15" s="174"/>
      <c r="M15" s="86"/>
      <c r="O15" s="86"/>
    </row>
    <row r="16" spans="1:26" ht="14.1" customHeight="1">
      <c r="A16" s="108"/>
      <c r="B16" s="125"/>
      <c r="C16" s="126" t="s">
        <v>492</v>
      </c>
      <c r="D16" s="178">
        <f>'[6]Summary P&amp;L'!$B$13+'[6]Summary P&amp;L'!$B$14</f>
        <v>32532.686549999999</v>
      </c>
      <c r="E16" s="179"/>
      <c r="F16" s="180">
        <v>0</v>
      </c>
      <c r="G16" s="181">
        <v>0</v>
      </c>
      <c r="H16" s="183">
        <f>'[7]Summary P&amp;L'!$M$14</f>
        <v>8065.78647</v>
      </c>
      <c r="I16" s="181">
        <f t="shared" ref="I16:I17" si="1">D16-SUM(F16:H16)</f>
        <v>24466.900079999999</v>
      </c>
      <c r="J16" s="174"/>
      <c r="M16" s="86"/>
      <c r="O16" s="86"/>
    </row>
    <row r="17" spans="1:18" ht="14.1" customHeight="1">
      <c r="A17" s="108"/>
      <c r="B17" s="125"/>
      <c r="C17" s="126" t="s">
        <v>485</v>
      </c>
      <c r="D17" s="178">
        <f>'[6]Summary P&amp;L'!$B$15</f>
        <v>19383.945219999998</v>
      </c>
      <c r="E17" s="179"/>
      <c r="F17" s="180">
        <f>'[6]Summary P&amp;L'!$L$15</f>
        <v>2265.1540800000002</v>
      </c>
      <c r="G17" s="181">
        <f>'[6]Summary P&amp;L'!$N$15</f>
        <v>1522.2789600000001</v>
      </c>
      <c r="H17" s="183">
        <f>'[8]Summary P&amp;L'!$M$13</f>
        <v>0</v>
      </c>
      <c r="I17" s="181">
        <f t="shared" si="1"/>
        <v>15596.512179999998</v>
      </c>
      <c r="J17" s="174"/>
      <c r="M17" s="86"/>
      <c r="O17" s="86"/>
    </row>
    <row r="18" spans="1:18" ht="14.1" customHeight="1">
      <c r="A18" s="108"/>
      <c r="B18" s="125"/>
      <c r="C18" s="126"/>
      <c r="D18" s="178"/>
      <c r="E18" s="179"/>
      <c r="F18" s="180"/>
      <c r="G18" s="181"/>
      <c r="H18" s="183"/>
      <c r="I18" s="181"/>
      <c r="J18" s="174"/>
      <c r="M18" s="86"/>
      <c r="O18" s="86"/>
    </row>
    <row r="19" spans="1:18" ht="14.1" customHeight="1">
      <c r="A19" s="108"/>
      <c r="B19" s="125"/>
      <c r="C19" s="126"/>
      <c r="D19" s="178"/>
      <c r="E19" s="179"/>
      <c r="F19" s="180"/>
      <c r="G19" s="181"/>
      <c r="H19" s="183"/>
      <c r="I19" s="183"/>
      <c r="J19" s="174"/>
      <c r="M19" s="86"/>
      <c r="O19" s="86"/>
    </row>
    <row r="20" spans="1:18" ht="14.1" customHeight="1" thickBot="1">
      <c r="A20" s="108"/>
      <c r="B20" s="131" t="s">
        <v>10</v>
      </c>
      <c r="C20" s="132"/>
      <c r="D20" s="184">
        <f>SUM(D12:D19)</f>
        <v>478837.60381</v>
      </c>
      <c r="E20" s="185"/>
      <c r="F20" s="186">
        <f>SUM(F12:F19)</f>
        <v>168340.44786000001</v>
      </c>
      <c r="G20" s="184">
        <f>SUM(G12:G19)</f>
        <v>5129.7592700000005</v>
      </c>
      <c r="H20" s="187">
        <f>SUM(H12:H19)</f>
        <v>8065.78647</v>
      </c>
      <c r="I20" s="187">
        <f>SUM(I12:I19)</f>
        <v>297301.61021000001</v>
      </c>
      <c r="J20" s="174"/>
      <c r="M20" s="86"/>
      <c r="O20" s="86"/>
    </row>
    <row r="21" spans="1:18" ht="14.1" customHeight="1" thickTop="1">
      <c r="A21" s="108"/>
      <c r="B21" s="125"/>
      <c r="C21" s="126"/>
      <c r="D21" s="188"/>
      <c r="E21" s="185"/>
      <c r="F21" s="189"/>
      <c r="G21" s="190"/>
      <c r="H21" s="191"/>
      <c r="I21" s="191"/>
      <c r="J21" s="174"/>
      <c r="M21" s="86"/>
      <c r="O21" s="86"/>
    </row>
    <row r="22" spans="1:18" ht="14.1" customHeight="1">
      <c r="A22" s="108"/>
      <c r="B22" s="139" t="s">
        <v>316</v>
      </c>
      <c r="C22" s="126"/>
      <c r="D22" s="188"/>
      <c r="E22" s="185"/>
      <c r="F22" s="189"/>
      <c r="G22" s="190"/>
      <c r="H22" s="191"/>
      <c r="I22" s="191"/>
      <c r="J22" s="174"/>
      <c r="M22" s="86"/>
      <c r="O22" s="86"/>
    </row>
    <row r="23" spans="1:18" ht="14.1" customHeight="1">
      <c r="A23" s="108"/>
      <c r="B23" s="125" t="s">
        <v>97</v>
      </c>
      <c r="C23" s="126" t="s">
        <v>317</v>
      </c>
      <c r="D23" s="188">
        <f>-'[9]Work Category by LMCO'!$W$479/1000</f>
        <v>-15996.23769</v>
      </c>
      <c r="E23" s="185"/>
      <c r="F23" s="189">
        <f>D23</f>
        <v>-15996.23769</v>
      </c>
      <c r="G23" s="190">
        <v>0</v>
      </c>
      <c r="H23" s="191">
        <v>0</v>
      </c>
      <c r="I23" s="191">
        <f>D23-SUM(F23:H23)</f>
        <v>0</v>
      </c>
      <c r="J23" s="174" t="s">
        <v>490</v>
      </c>
      <c r="M23" s="86"/>
      <c r="O23" s="86"/>
    </row>
    <row r="24" spans="1:18" ht="14.1" customHeight="1">
      <c r="A24" s="108"/>
      <c r="B24" s="125" t="s">
        <v>318</v>
      </c>
      <c r="C24" s="126" t="s">
        <v>367</v>
      </c>
      <c r="D24" s="188">
        <f>SUM(F24:I24)</f>
        <v>-4503.0838400000011</v>
      </c>
      <c r="E24" s="185"/>
      <c r="F24" s="189">
        <v>0</v>
      </c>
      <c r="G24" s="190">
        <f>-'[9]Work Category by LMCO'!$U$462/1000</f>
        <v>-395.08528000000007</v>
      </c>
      <c r="H24" s="191">
        <f>-'[9]Work Category by LMCO'!$U$457/1000</f>
        <v>-12779.170770000002</v>
      </c>
      <c r="I24" s="191">
        <f>-'[9]Work Category by LMCO'!$U$467/1000</f>
        <v>8671.1722100000006</v>
      </c>
      <c r="J24" s="174" t="s">
        <v>490</v>
      </c>
      <c r="M24" s="86"/>
      <c r="O24" s="86"/>
    </row>
    <row r="25" spans="1:18" ht="14.1" customHeight="1">
      <c r="A25" s="108"/>
      <c r="B25" s="125" t="s">
        <v>97</v>
      </c>
      <c r="C25" s="140" t="s">
        <v>505</v>
      </c>
      <c r="D25" s="188" t="e">
        <f>SUM(F25:I25)</f>
        <v>#REF!</v>
      </c>
      <c r="E25" s="185"/>
      <c r="F25" s="189">
        <f>-'[10]Reconciliation and Summary'!$F$361/1000</f>
        <v>-6432.5121836481121</v>
      </c>
      <c r="G25" s="190">
        <f>-('[10]Reconciliation and Summary'!$P$441*'[10]Reconciliation and Summary'!$F$447)/1000</f>
        <v>-191.5363922250769</v>
      </c>
      <c r="H25" s="191">
        <f>-('[10]Reconciliation and Summary'!$Q$399*'[10]Reconciliation and Summary'!$F$405)/1000</f>
        <v>-726.54875493518841</v>
      </c>
      <c r="I25" s="191" t="e">
        <f>-GETPIVOTDATA("OH",[10]Reconciliation!$B$4,"Distribution / Transmission","Transmission","Service Classification
(SCM2)","OTHER_NON_DIST_TRANS_SERVICES","Opex/ Capex","Opex")/1000+GETPIVOTDATA("OH",[10]Reconciliation!$B$4,"Distribution / Transmission","Shared Business Services","Service Classification
(SCM2)","OTHER_NON_DIST_TRANS_SERVICES","Opex/ Capex","Opex")/1000-I28</f>
        <v>#REF!</v>
      </c>
      <c r="J25" s="174" t="s">
        <v>507</v>
      </c>
      <c r="M25" s="86"/>
      <c r="O25" s="1"/>
      <c r="P25" s="1"/>
      <c r="Q25" s="1"/>
      <c r="R25" s="1"/>
    </row>
    <row r="26" spans="1:18" ht="14.1" customHeight="1">
      <c r="A26" s="108"/>
      <c r="B26" s="125" t="s">
        <v>318</v>
      </c>
      <c r="C26" s="141" t="s">
        <v>506</v>
      </c>
      <c r="D26" s="188">
        <f t="shared" ref="D26:D27" si="2">SUM(F26:I26)</f>
        <v>-599.29732191552409</v>
      </c>
      <c r="E26" s="185"/>
      <c r="F26" s="189">
        <f>-'[10]Reconciliation and Summary'!$F$362/1000</f>
        <v>-599.29732191552409</v>
      </c>
      <c r="G26" s="190">
        <f>-SUM('[10]Reconciliation and Summary'!$K$441:$M$441)/1000</f>
        <v>0</v>
      </c>
      <c r="H26" s="191">
        <f>-SUM('[10]Reconciliation and Summary'!$K$399:$M$399)/1000</f>
        <v>0</v>
      </c>
      <c r="I26" s="191">
        <v>0</v>
      </c>
      <c r="J26" s="174" t="s">
        <v>507</v>
      </c>
      <c r="M26" s="86"/>
      <c r="O26" s="86"/>
    </row>
    <row r="27" spans="1:18" ht="14.1" customHeight="1">
      <c r="A27" s="108"/>
      <c r="B27" s="86" t="s">
        <v>97</v>
      </c>
      <c r="C27" s="141" t="s">
        <v>237</v>
      </c>
      <c r="D27" s="188">
        <f t="shared" si="2"/>
        <v>-112.18791985557468</v>
      </c>
      <c r="E27" s="185"/>
      <c r="F27" s="189">
        <f>-'[10]Reconciliation and Summary'!$F$363/1000</f>
        <v>-112.18791985557468</v>
      </c>
      <c r="G27" s="190">
        <f>-SUM('[10]Reconciliation and Summary'!$N$441:$O$441)</f>
        <v>0</v>
      </c>
      <c r="H27" s="191">
        <f>-SUM('[10]Reconciliation and Summary'!$N$399:$O$399)/1000</f>
        <v>0</v>
      </c>
      <c r="I27" s="191">
        <v>0</v>
      </c>
      <c r="J27" s="174" t="s">
        <v>507</v>
      </c>
      <c r="M27" s="86"/>
      <c r="O27" s="192"/>
      <c r="P27" s="192">
        <f>O27+O28</f>
        <v>0</v>
      </c>
    </row>
    <row r="28" spans="1:18" ht="14.1" customHeight="1">
      <c r="A28" s="108"/>
      <c r="B28" s="86" t="s">
        <v>97</v>
      </c>
      <c r="C28" s="139" t="s">
        <v>319</v>
      </c>
      <c r="D28" s="188">
        <f>SUM(F28:I28)</f>
        <v>-10195.913892831319</v>
      </c>
      <c r="E28" s="185"/>
      <c r="F28" s="189">
        <f>-'[10]Net Corp splits'!$I$15/1000</f>
        <v>-7191.098629991583</v>
      </c>
      <c r="G28" s="190">
        <f>-('[10]Reconciliation and Summary'!$Q$441/1000)-G25</f>
        <v>-275.96020777492299</v>
      </c>
      <c r="H28" s="190">
        <f>-('[10]Reconciliation and Summary'!$Q$399/1000)-H25</f>
        <v>-946.36910506481161</v>
      </c>
      <c r="I28" s="191">
        <f>-SUM([11]CAM!$D$244:$AR$244,[11]CAM!$CS$244:$CV$244)/1000</f>
        <v>-1782.4859500000005</v>
      </c>
      <c r="J28" s="174" t="s">
        <v>507</v>
      </c>
      <c r="M28" s="86"/>
      <c r="O28" s="192"/>
    </row>
    <row r="29" spans="1:18" ht="14.1" customHeight="1">
      <c r="A29" s="108"/>
      <c r="B29" s="86" t="s">
        <v>97</v>
      </c>
      <c r="C29" s="139" t="s">
        <v>339</v>
      </c>
      <c r="D29" s="188"/>
      <c r="E29" s="185"/>
      <c r="F29" s="189">
        <v>0</v>
      </c>
      <c r="G29" s="190">
        <v>0</v>
      </c>
      <c r="H29" s="191">
        <v>0</v>
      </c>
      <c r="I29" s="191">
        <f t="shared" ref="I29:I30" si="3">D29-SUM(F29:H29)</f>
        <v>0</v>
      </c>
      <c r="J29" s="174"/>
      <c r="M29" s="86"/>
      <c r="O29" s="192"/>
    </row>
    <row r="30" spans="1:18" ht="14.1" customHeight="1">
      <c r="A30" s="108"/>
      <c r="B30" s="86" t="s">
        <v>325</v>
      </c>
      <c r="C30" s="139"/>
      <c r="D30" s="188" t="e">
        <f>-'[7]Summary P&amp;L'!$C$18-'[7]Summary P&amp;L'!$C$19-I24-I25-I28-1547</f>
        <v>#REF!</v>
      </c>
      <c r="E30" s="185"/>
      <c r="F30" s="189">
        <v>0</v>
      </c>
      <c r="G30" s="190">
        <v>0</v>
      </c>
      <c r="H30" s="191">
        <v>0</v>
      </c>
      <c r="I30" s="191" t="e">
        <f t="shared" si="3"/>
        <v>#REF!</v>
      </c>
      <c r="J30" s="174"/>
      <c r="M30" s="86"/>
      <c r="O30" s="192"/>
      <c r="P30" s="192"/>
    </row>
    <row r="31" spans="1:18" ht="14.1" customHeight="1">
      <c r="A31" s="108"/>
      <c r="B31" s="125" t="s">
        <v>104</v>
      </c>
      <c r="C31" s="126"/>
      <c r="D31" s="188">
        <f>-'[6]Summary P&amp;L'!$B$21</f>
        <v>-164066.50662</v>
      </c>
      <c r="E31" s="185"/>
      <c r="F31" s="189">
        <f>-'[12]Depn Split'!$E$10</f>
        <v>-65363.985591997938</v>
      </c>
      <c r="G31" s="190">
        <f>-'[12]Depn Split'!$F$10</f>
        <v>-2060.1444159257708</v>
      </c>
      <c r="H31" s="191">
        <f>-'[12]Depn Split'!$G$10</f>
        <v>-246.34965968432337</v>
      </c>
      <c r="I31" s="191">
        <f>D31-SUM(F31:H31)</f>
        <v>-96396.026952391971</v>
      </c>
      <c r="J31" s="174"/>
      <c r="M31" s="86"/>
      <c r="O31" s="86"/>
    </row>
    <row r="32" spans="1:18" ht="14.1" customHeight="1">
      <c r="A32" s="108"/>
      <c r="B32" s="125"/>
      <c r="C32" s="126"/>
      <c r="D32" s="188"/>
      <c r="E32" s="185"/>
      <c r="F32" s="189"/>
      <c r="G32" s="190"/>
      <c r="H32" s="191"/>
      <c r="I32" s="191"/>
      <c r="J32" s="174"/>
      <c r="M32" s="86"/>
      <c r="O32" s="304"/>
    </row>
    <row r="33" spans="1:15" ht="14.1" customHeight="1">
      <c r="A33" s="108"/>
      <c r="B33" s="125"/>
      <c r="C33" s="126"/>
      <c r="D33" s="188"/>
      <c r="E33" s="185"/>
      <c r="F33" s="189"/>
      <c r="G33" s="190"/>
      <c r="H33" s="191"/>
      <c r="I33" s="191"/>
      <c r="J33" s="174"/>
      <c r="M33" s="86"/>
      <c r="O33" s="192"/>
    </row>
    <row r="34" spans="1:15" ht="14.1" customHeight="1">
      <c r="A34" s="108"/>
      <c r="B34" s="125"/>
      <c r="C34" s="126"/>
      <c r="D34" s="188"/>
      <c r="E34" s="185"/>
      <c r="F34" s="189"/>
      <c r="G34" s="190"/>
      <c r="H34" s="191"/>
      <c r="I34" s="191"/>
      <c r="J34" s="193"/>
      <c r="M34" s="86"/>
      <c r="O34" s="192"/>
    </row>
    <row r="35" spans="1:15" ht="14.1" customHeight="1" thickBot="1">
      <c r="A35" s="108"/>
      <c r="B35" s="132" t="s">
        <v>9</v>
      </c>
      <c r="C35" s="132"/>
      <c r="D35" s="194" t="e">
        <f>SUM(D20:D34)</f>
        <v>#REF!</v>
      </c>
      <c r="E35" s="185"/>
      <c r="F35" s="195">
        <f>SUM(F20:F34)</f>
        <v>72645.128522591287</v>
      </c>
      <c r="G35" s="194">
        <f>SUM(G20:G34)</f>
        <v>2207.0329740742291</v>
      </c>
      <c r="H35" s="196">
        <f>SUM(H20:H34)</f>
        <v>-6632.6518196843253</v>
      </c>
      <c r="I35" s="196" t="e">
        <f>SUM(I20:I34)</f>
        <v>#REF!</v>
      </c>
      <c r="J35" s="193"/>
      <c r="M35" s="86"/>
      <c r="N35" s="304"/>
      <c r="O35" s="86"/>
    </row>
    <row r="36" spans="1:15" ht="14.1" customHeight="1" thickTop="1">
      <c r="A36" s="108"/>
      <c r="B36" s="125"/>
      <c r="C36" s="126"/>
      <c r="D36" s="178"/>
      <c r="E36" s="179"/>
      <c r="F36" s="197"/>
      <c r="G36" s="198"/>
      <c r="H36" s="191"/>
      <c r="I36" s="191"/>
      <c r="J36" s="193"/>
      <c r="L36" s="304"/>
      <c r="M36" s="86"/>
      <c r="O36" s="86"/>
    </row>
    <row r="37" spans="1:15" ht="14.1" customHeight="1">
      <c r="A37" s="108"/>
      <c r="B37" s="141" t="s">
        <v>105</v>
      </c>
      <c r="C37" s="126"/>
      <c r="D37" s="178"/>
      <c r="E37" s="179"/>
      <c r="F37" s="197"/>
      <c r="G37" s="198"/>
      <c r="H37" s="191"/>
      <c r="I37" s="191">
        <f>D37-SUM(H37)</f>
        <v>0</v>
      </c>
      <c r="J37" s="199"/>
      <c r="M37" s="86"/>
      <c r="O37" s="86"/>
    </row>
    <row r="38" spans="1:15" ht="14.1" customHeight="1">
      <c r="A38" s="108"/>
      <c r="B38" s="125" t="s">
        <v>106</v>
      </c>
      <c r="C38" s="126"/>
      <c r="D38" s="178">
        <f>-'[6]Summary P&amp;L'!$B$23</f>
        <v>-87270.698680000016</v>
      </c>
      <c r="E38" s="179"/>
      <c r="F38" s="197"/>
      <c r="G38" s="198"/>
      <c r="H38" s="191"/>
      <c r="I38" s="191">
        <f>D38-SUM(H38)</f>
        <v>-87270.698680000016</v>
      </c>
      <c r="J38" s="199"/>
      <c r="K38" s="200"/>
      <c r="M38" s="86"/>
      <c r="O38" s="86"/>
    </row>
    <row r="39" spans="1:15" ht="14.1" customHeight="1">
      <c r="A39" s="120"/>
      <c r="B39" s="115"/>
      <c r="C39" s="110"/>
      <c r="D39" s="201"/>
      <c r="E39" s="179"/>
      <c r="F39" s="202"/>
      <c r="G39" s="203"/>
      <c r="H39" s="204"/>
      <c r="I39" s="204"/>
      <c r="J39" s="205"/>
      <c r="K39" s="200"/>
      <c r="M39" s="86"/>
      <c r="O39" s="86"/>
    </row>
    <row r="40" spans="1:15" ht="14.1" customHeight="1" thickBot="1">
      <c r="A40" s="108"/>
      <c r="B40" s="131" t="s">
        <v>11</v>
      </c>
      <c r="C40" s="132"/>
      <c r="D40" s="194" t="e">
        <f>SUM(D35:D39)</f>
        <v>#REF!</v>
      </c>
      <c r="E40" s="179"/>
      <c r="F40" s="206"/>
      <c r="G40" s="207"/>
      <c r="H40" s="208"/>
      <c r="I40" s="208"/>
      <c r="J40" s="193"/>
      <c r="K40" s="200"/>
      <c r="M40" s="86"/>
      <c r="O40" s="86"/>
    </row>
    <row r="41" spans="1:15" ht="14.1" customHeight="1" thickTop="1">
      <c r="A41" s="108"/>
      <c r="B41" s="131"/>
      <c r="C41" s="132"/>
      <c r="D41" s="188"/>
      <c r="E41" s="179"/>
      <c r="F41" s="189"/>
      <c r="G41" s="190"/>
      <c r="H41" s="191"/>
      <c r="I41" s="191"/>
      <c r="J41" s="193"/>
      <c r="K41" s="200"/>
      <c r="M41" s="86"/>
      <c r="O41" s="86"/>
    </row>
    <row r="42" spans="1:15" ht="14.1" customHeight="1">
      <c r="A42" s="108"/>
      <c r="B42" s="125" t="s">
        <v>107</v>
      </c>
      <c r="C42" s="126"/>
      <c r="D42" s="188">
        <f>-'[6]Summary P&amp;L'!$B$27</f>
        <v>-17765</v>
      </c>
      <c r="E42" s="179"/>
      <c r="F42" s="197"/>
      <c r="G42" s="198"/>
      <c r="H42" s="191"/>
      <c r="I42" s="191">
        <f>D42-H42</f>
        <v>-17765</v>
      </c>
      <c r="J42" s="199"/>
      <c r="K42" s="200"/>
      <c r="M42" s="86"/>
      <c r="O42" s="86"/>
    </row>
    <row r="43" spans="1:15" ht="14.1" customHeight="1">
      <c r="A43" s="108"/>
      <c r="B43" s="125" t="s">
        <v>108</v>
      </c>
      <c r="C43" s="126"/>
      <c r="D43" s="188"/>
      <c r="E43" s="179"/>
      <c r="F43" s="197"/>
      <c r="G43" s="198"/>
      <c r="H43" s="191"/>
      <c r="I43" s="191">
        <f t="shared" ref="I43:I44" si="4">D43-H43</f>
        <v>0</v>
      </c>
      <c r="J43" s="199"/>
      <c r="K43" s="200"/>
      <c r="M43" s="86"/>
      <c r="O43" s="86"/>
    </row>
    <row r="44" spans="1:15" ht="13.5" customHeight="1">
      <c r="A44" s="108"/>
      <c r="B44" s="125" t="s">
        <v>170</v>
      </c>
      <c r="C44" s="126"/>
      <c r="D44" s="188"/>
      <c r="E44" s="179"/>
      <c r="F44" s="197"/>
      <c r="G44" s="198"/>
      <c r="H44" s="191"/>
      <c r="I44" s="191">
        <f t="shared" si="4"/>
        <v>0</v>
      </c>
      <c r="J44" s="199"/>
      <c r="K44" s="200"/>
      <c r="M44" s="86"/>
      <c r="O44" s="86"/>
    </row>
    <row r="45" spans="1:15" ht="14.1" customHeight="1">
      <c r="A45" s="108"/>
      <c r="B45" s="125"/>
      <c r="C45" s="126"/>
      <c r="D45" s="188"/>
      <c r="E45" s="179"/>
      <c r="F45" s="189"/>
      <c r="G45" s="190"/>
      <c r="H45" s="191"/>
      <c r="I45" s="191"/>
      <c r="J45" s="193"/>
      <c r="K45" s="200"/>
      <c r="M45" s="86"/>
      <c r="O45" s="86"/>
    </row>
    <row r="46" spans="1:15" ht="14.1" customHeight="1" thickBot="1">
      <c r="A46" s="108"/>
      <c r="B46" s="131" t="s">
        <v>109</v>
      </c>
      <c r="C46" s="132"/>
      <c r="D46" s="194" t="e">
        <f>SUM(D40:D45)</f>
        <v>#REF!</v>
      </c>
      <c r="E46" s="179"/>
      <c r="F46" s="206"/>
      <c r="G46" s="207"/>
      <c r="H46" s="208"/>
      <c r="I46" s="208"/>
      <c r="J46" s="193"/>
      <c r="K46" s="200"/>
      <c r="M46" s="86"/>
      <c r="O46" s="86"/>
    </row>
    <row r="47" spans="1:15" ht="14.1" customHeight="1" thickTop="1">
      <c r="A47" s="209"/>
      <c r="B47" s="125"/>
      <c r="C47" s="126"/>
      <c r="D47" s="188"/>
      <c r="E47" s="179"/>
      <c r="F47" s="189"/>
      <c r="G47" s="190"/>
      <c r="H47" s="191"/>
      <c r="I47" s="191"/>
      <c r="J47" s="193"/>
      <c r="K47" s="200"/>
      <c r="M47" s="86"/>
      <c r="O47" s="86"/>
    </row>
    <row r="48" spans="1:15" ht="14.1" customHeight="1">
      <c r="A48" s="108"/>
      <c r="B48" s="125" t="s">
        <v>110</v>
      </c>
      <c r="C48" s="126"/>
      <c r="D48" s="190"/>
      <c r="E48" s="179"/>
      <c r="F48" s="197"/>
      <c r="G48" s="198"/>
      <c r="H48" s="191"/>
      <c r="I48" s="191">
        <f>D48-H48</f>
        <v>0</v>
      </c>
      <c r="J48" s="199"/>
      <c r="K48" s="200"/>
      <c r="M48" s="86"/>
      <c r="O48" s="86"/>
    </row>
    <row r="49" spans="1:15" ht="14.1" customHeight="1">
      <c r="A49" s="108"/>
      <c r="B49" s="125"/>
      <c r="C49" s="126"/>
      <c r="D49" s="190"/>
      <c r="E49" s="179"/>
      <c r="F49" s="189"/>
      <c r="G49" s="190"/>
      <c r="H49" s="191"/>
      <c r="I49" s="191"/>
      <c r="J49" s="193"/>
      <c r="K49" s="200"/>
      <c r="M49" s="86"/>
      <c r="O49" s="86"/>
    </row>
    <row r="50" spans="1:15" ht="14.1" customHeight="1" thickBot="1">
      <c r="A50" s="209"/>
      <c r="B50" s="131" t="s">
        <v>12</v>
      </c>
      <c r="C50" s="126"/>
      <c r="D50" s="184" t="e">
        <f>SUM(D46:D49)</f>
        <v>#REF!</v>
      </c>
      <c r="E50" s="179"/>
      <c r="F50" s="210"/>
      <c r="G50" s="211"/>
      <c r="H50" s="212"/>
      <c r="I50" s="212"/>
      <c r="J50" s="193"/>
      <c r="K50" s="200"/>
      <c r="M50" s="86"/>
      <c r="O50" s="304"/>
    </row>
    <row r="51" spans="1:15" ht="14.1" customHeight="1" thickTop="1">
      <c r="A51" s="213"/>
      <c r="B51" s="214"/>
      <c r="C51" s="215"/>
      <c r="D51" s="216"/>
      <c r="E51" s="166"/>
      <c r="F51" s="217"/>
      <c r="G51" s="218"/>
      <c r="H51" s="219"/>
      <c r="I51" s="220"/>
      <c r="J51" s="221"/>
      <c r="K51" s="200"/>
      <c r="M51" s="86"/>
      <c r="O51" s="86"/>
    </row>
    <row r="52" spans="1:15" ht="14.1" customHeight="1">
      <c r="A52" s="222"/>
      <c r="B52" s="131"/>
      <c r="C52" s="125"/>
      <c r="D52" s="223"/>
      <c r="E52" s="166"/>
      <c r="F52" s="224"/>
      <c r="G52" s="224"/>
      <c r="H52" s="225"/>
      <c r="I52" s="225"/>
      <c r="J52" s="226"/>
      <c r="K52" s="200"/>
      <c r="M52" s="86"/>
      <c r="O52" s="86"/>
    </row>
    <row r="53" spans="1:15">
      <c r="A53" s="107" t="s">
        <v>99</v>
      </c>
      <c r="E53" s="166"/>
      <c r="K53" s="166"/>
      <c r="M53" s="86"/>
      <c r="O53" s="86"/>
    </row>
    <row r="54" spans="1:15" s="228" customFormat="1" ht="36.75" customHeight="1">
      <c r="A54" s="856" t="s">
        <v>425</v>
      </c>
      <c r="B54" s="860"/>
      <c r="C54" s="860"/>
      <c r="D54" s="860"/>
      <c r="E54" s="860"/>
      <c r="F54" s="860"/>
      <c r="G54" s="860"/>
      <c r="H54" s="860"/>
      <c r="I54" s="860"/>
      <c r="J54" s="860"/>
    </row>
    <row r="55" spans="1:15" s="161" customFormat="1" ht="18" customHeight="1">
      <c r="A55" s="162" t="s">
        <v>423</v>
      </c>
      <c r="B55" s="229"/>
      <c r="C55" s="229"/>
      <c r="J55" s="230"/>
      <c r="M55" s="231"/>
      <c r="O55" s="231"/>
    </row>
    <row r="56" spans="1:15" s="161" customFormat="1" ht="18" customHeight="1">
      <c r="A56" s="162" t="s">
        <v>426</v>
      </c>
      <c r="B56" s="229"/>
      <c r="C56" s="229"/>
      <c r="J56" s="230"/>
      <c r="M56" s="231"/>
      <c r="O56" s="231"/>
    </row>
    <row r="57" spans="1:15" s="161" customFormat="1" ht="16.5" customHeight="1">
      <c r="A57" s="163" t="s">
        <v>100</v>
      </c>
      <c r="B57" s="229"/>
      <c r="C57" s="229"/>
      <c r="J57" s="230"/>
      <c r="M57" s="231"/>
      <c r="O57" s="231"/>
    </row>
    <row r="58" spans="1:15" s="161" customFormat="1">
      <c r="A58" s="163" t="s">
        <v>101</v>
      </c>
      <c r="B58" s="229"/>
      <c r="C58" s="229"/>
      <c r="J58" s="230"/>
      <c r="M58" s="231"/>
      <c r="O58" s="231"/>
    </row>
    <row r="61" spans="1:15">
      <c r="B61" s="164"/>
    </row>
    <row r="62" spans="1:15">
      <c r="A62" s="86"/>
      <c r="B62" s="164"/>
      <c r="C62" s="86"/>
      <c r="J62" s="86"/>
      <c r="M62" s="86"/>
      <c r="O62" s="86"/>
    </row>
    <row r="63" spans="1:15">
      <c r="A63" s="86"/>
      <c r="B63" s="164"/>
      <c r="C63" s="86"/>
      <c r="J63" s="86"/>
      <c r="M63" s="86"/>
      <c r="O63" s="86"/>
    </row>
  </sheetData>
  <mergeCells count="4">
    <mergeCell ref="A2:J2"/>
    <mergeCell ref="A5:J5"/>
    <mergeCell ref="A54:J54"/>
    <mergeCell ref="A1:H1"/>
  </mergeCells>
  <phoneticPr fontId="5" type="noConversion"/>
  <printOptions horizontalCentered="1" gridLinesSet="0"/>
  <pageMargins left="0.15748031496062992" right="0.15748031496062992" top="0.11811023622047245" bottom="0.11811023622047245" header="0.11811023622047245" footer="0.11811023622047245"/>
  <pageSetup paperSize="9" scale="65" orientation="landscape" r:id="rId1"/>
  <headerFooter alignWithMargins="0">
    <oddFooter>&amp;C&amp;P&amp;RAER Information Guideline (Version 2)</oddFooter>
  </headerFooter>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AE46"/>
  <sheetViews>
    <sheetView showGridLines="0" showZeros="0" view="pageBreakPreview" zoomScaleNormal="100" zoomScaleSheetLayoutView="100" workbookViewId="0">
      <selection activeCell="A3" sqref="A3"/>
    </sheetView>
  </sheetViews>
  <sheetFormatPr defaultColWidth="8.140625" defaultRowHeight="12.75"/>
  <cols>
    <col min="1" max="1" width="11.85546875" style="115" customWidth="1"/>
    <col min="2" max="2" width="1.42578125" style="115" customWidth="1"/>
    <col min="3" max="3" width="1.85546875" style="115" customWidth="1"/>
    <col min="4" max="4" width="25.28515625" style="115" customWidth="1"/>
    <col min="5" max="5" width="11.42578125" style="115" customWidth="1"/>
    <col min="6" max="6" width="8.42578125" style="115" customWidth="1"/>
    <col min="7" max="7" width="15.28515625" style="115" customWidth="1"/>
    <col min="8" max="8" width="5.140625" style="115" customWidth="1"/>
    <col min="9" max="13" width="17.7109375" style="115" customWidth="1"/>
    <col min="14" max="16384" width="8.140625" style="115"/>
  </cols>
  <sheetData>
    <row r="1" spans="1:31" ht="18.75">
      <c r="A1" s="978" t="s">
        <v>526</v>
      </c>
      <c r="B1" s="978"/>
      <c r="C1" s="978"/>
      <c r="D1" s="978"/>
      <c r="E1" s="978"/>
      <c r="F1" s="978"/>
      <c r="G1" s="978"/>
      <c r="H1" s="978"/>
      <c r="I1" s="976"/>
      <c r="J1" s="979"/>
      <c r="K1" s="980"/>
      <c r="L1" s="980"/>
      <c r="M1" s="980"/>
    </row>
    <row r="2" spans="1:31" s="163" customFormat="1" ht="18.75">
      <c r="A2" s="862" t="s">
        <v>201</v>
      </c>
      <c r="B2" s="863"/>
      <c r="C2" s="863"/>
      <c r="D2" s="863"/>
      <c r="E2" s="863"/>
      <c r="F2" s="863"/>
      <c r="G2" s="863"/>
      <c r="H2" s="863"/>
      <c r="I2" s="864"/>
      <c r="J2" s="864"/>
      <c r="K2" s="864"/>
      <c r="L2" s="864"/>
      <c r="M2" s="864"/>
    </row>
    <row r="3" spans="1:31" s="235" customFormat="1" ht="18.75">
      <c r="A3" s="232"/>
      <c r="B3" s="233"/>
      <c r="C3" s="233"/>
      <c r="D3" s="233"/>
      <c r="E3" s="233"/>
      <c r="F3" s="233"/>
      <c r="G3" s="233"/>
      <c r="H3" s="233"/>
      <c r="I3" s="234"/>
      <c r="J3" s="234"/>
      <c r="K3" s="234"/>
      <c r="L3" s="234"/>
      <c r="M3" s="234"/>
    </row>
    <row r="5" spans="1:31" ht="15.75">
      <c r="A5" s="861"/>
      <c r="B5" s="861"/>
      <c r="C5" s="861"/>
      <c r="D5" s="861"/>
      <c r="E5" s="861"/>
      <c r="F5" s="861"/>
      <c r="G5" s="861"/>
      <c r="H5" s="861"/>
      <c r="I5" s="861"/>
      <c r="J5" s="861"/>
      <c r="K5" s="861"/>
      <c r="L5" s="861"/>
      <c r="M5" s="861"/>
    </row>
    <row r="6" spans="1:31" ht="12.75" customHeight="1">
      <c r="A6" s="236"/>
      <c r="B6" s="236"/>
      <c r="C6" s="236"/>
      <c r="D6" s="236"/>
      <c r="E6" s="236"/>
      <c r="F6" s="236"/>
      <c r="G6" s="236"/>
      <c r="H6" s="236"/>
      <c r="I6" s="236"/>
      <c r="J6" s="236"/>
      <c r="K6" s="236"/>
      <c r="L6" s="236"/>
      <c r="M6" s="236"/>
    </row>
    <row r="7" spans="1:31" ht="12.75" customHeight="1">
      <c r="A7" s="95" t="s">
        <v>497</v>
      </c>
      <c r="I7" s="96"/>
      <c r="J7" s="165"/>
      <c r="K7" s="165"/>
      <c r="L7" s="165"/>
    </row>
    <row r="8" spans="1:31">
      <c r="A8" s="95"/>
      <c r="I8" s="165"/>
      <c r="J8" s="165"/>
      <c r="K8" s="165"/>
      <c r="L8" s="165"/>
      <c r="M8" s="86"/>
      <c r="N8" s="86"/>
      <c r="O8" s="86"/>
      <c r="P8" s="86"/>
      <c r="Q8" s="86"/>
      <c r="R8" s="86"/>
      <c r="S8" s="86"/>
      <c r="T8" s="86"/>
      <c r="U8" s="86"/>
      <c r="V8" s="86"/>
      <c r="W8" s="86"/>
      <c r="X8" s="86"/>
      <c r="Y8" s="86"/>
      <c r="Z8" s="86"/>
      <c r="AA8" s="86"/>
      <c r="AB8" s="86"/>
      <c r="AC8" s="86"/>
      <c r="AD8" s="86"/>
    </row>
    <row r="9" spans="1:31" ht="51">
      <c r="A9" s="237" t="s">
        <v>111</v>
      </c>
      <c r="B9" s="238"/>
      <c r="C9" s="238"/>
      <c r="D9" s="239" t="s">
        <v>112</v>
      </c>
      <c r="E9" s="240"/>
      <c r="F9" s="240"/>
      <c r="G9" s="241" t="s">
        <v>113</v>
      </c>
      <c r="H9" s="242"/>
      <c r="I9" s="171" t="s">
        <v>70</v>
      </c>
      <c r="J9" s="105" t="s">
        <v>13</v>
      </c>
      <c r="K9" s="172" t="s">
        <v>14</v>
      </c>
      <c r="L9" s="172" t="s">
        <v>22</v>
      </c>
      <c r="M9" s="243" t="s">
        <v>39</v>
      </c>
      <c r="N9" s="86"/>
      <c r="O9" s="86"/>
      <c r="P9" s="86"/>
      <c r="Q9" s="86"/>
      <c r="R9" s="86"/>
      <c r="S9" s="86"/>
      <c r="T9" s="86"/>
      <c r="U9" s="86"/>
      <c r="V9" s="86"/>
      <c r="W9" s="86"/>
      <c r="X9" s="86"/>
      <c r="Y9" s="86"/>
      <c r="Z9" s="86"/>
      <c r="AA9" s="86"/>
      <c r="AB9" s="86"/>
      <c r="AC9" s="86"/>
      <c r="AD9" s="86"/>
      <c r="AE9" s="86"/>
    </row>
    <row r="10" spans="1:31" ht="13.5" customHeight="1">
      <c r="A10" s="244"/>
      <c r="D10" s="245"/>
      <c r="E10" s="246"/>
      <c r="F10" s="246"/>
      <c r="G10" s="246"/>
      <c r="H10" s="247"/>
      <c r="I10" s="112" t="s">
        <v>94</v>
      </c>
      <c r="J10" s="112" t="s">
        <v>94</v>
      </c>
      <c r="K10" s="112" t="s">
        <v>94</v>
      </c>
      <c r="L10" s="112" t="s">
        <v>94</v>
      </c>
      <c r="M10" s="118" t="s">
        <v>94</v>
      </c>
      <c r="N10" s="86"/>
      <c r="O10" s="86"/>
      <c r="P10" s="86"/>
      <c r="Q10" s="86"/>
      <c r="R10" s="86"/>
      <c r="S10" s="86"/>
      <c r="T10" s="86"/>
      <c r="U10" s="86"/>
      <c r="V10" s="86"/>
      <c r="W10" s="86"/>
      <c r="X10" s="86"/>
      <c r="Y10" s="86"/>
      <c r="Z10" s="86"/>
      <c r="AA10" s="86"/>
      <c r="AB10" s="86"/>
      <c r="AC10" s="86"/>
      <c r="AD10" s="86"/>
      <c r="AE10" s="86"/>
    </row>
    <row r="11" spans="1:31" ht="6" customHeight="1">
      <c r="A11" s="244"/>
      <c r="D11" s="248"/>
      <c r="H11" s="110"/>
      <c r="I11" s="118"/>
      <c r="J11" s="118"/>
      <c r="K11" s="118"/>
      <c r="L11" s="118"/>
      <c r="M11" s="118"/>
      <c r="N11" s="86"/>
      <c r="O11" s="86"/>
      <c r="P11" s="86"/>
      <c r="Q11" s="86"/>
      <c r="R11" s="86"/>
      <c r="S11" s="86"/>
      <c r="T11" s="86"/>
      <c r="U11" s="86"/>
      <c r="V11" s="86"/>
      <c r="W11" s="86"/>
      <c r="X11" s="86"/>
      <c r="Y11" s="86"/>
      <c r="Z11" s="86"/>
      <c r="AA11" s="86"/>
      <c r="AB11" s="86"/>
      <c r="AC11" s="86"/>
      <c r="AD11" s="86"/>
      <c r="AE11" s="86"/>
    </row>
    <row r="12" spans="1:31">
      <c r="A12" s="248"/>
      <c r="D12" s="249" t="s">
        <v>114</v>
      </c>
      <c r="H12" s="110"/>
      <c r="I12" s="250"/>
      <c r="J12" s="250"/>
      <c r="K12" s="250"/>
      <c r="L12" s="250"/>
      <c r="M12" s="250"/>
      <c r="N12" s="86"/>
      <c r="O12" s="86"/>
      <c r="P12" s="86"/>
      <c r="Q12" s="86"/>
      <c r="R12" s="86"/>
      <c r="S12" s="86"/>
      <c r="T12" s="86"/>
      <c r="U12" s="86"/>
      <c r="V12" s="86"/>
      <c r="W12" s="86"/>
      <c r="X12" s="86"/>
      <c r="Y12" s="86"/>
      <c r="Z12" s="86"/>
      <c r="AA12" s="86"/>
      <c r="AB12" s="86"/>
      <c r="AC12" s="86"/>
      <c r="AD12" s="86"/>
      <c r="AE12" s="86"/>
    </row>
    <row r="13" spans="1:31" s="163" customFormat="1" ht="15" customHeight="1">
      <c r="A13" s="251"/>
      <c r="B13" s="252"/>
      <c r="D13" s="253" t="s">
        <v>316</v>
      </c>
      <c r="E13" s="125"/>
      <c r="H13" s="254"/>
      <c r="I13" s="255"/>
      <c r="J13" s="255"/>
      <c r="K13" s="255"/>
      <c r="L13" s="255"/>
      <c r="M13" s="255"/>
      <c r="N13" s="161"/>
      <c r="O13" s="161"/>
      <c r="P13" s="161"/>
      <c r="Q13" s="161"/>
      <c r="R13" s="161"/>
      <c r="S13" s="161"/>
      <c r="T13" s="161"/>
      <c r="U13" s="161"/>
      <c r="V13" s="161"/>
      <c r="W13" s="161"/>
      <c r="X13" s="161"/>
      <c r="Y13" s="161"/>
      <c r="Z13" s="161"/>
      <c r="AA13" s="161"/>
      <c r="AB13" s="161"/>
      <c r="AC13" s="161"/>
      <c r="AD13" s="161"/>
      <c r="AE13" s="161"/>
    </row>
    <row r="14" spans="1:31" s="163" customFormat="1" ht="15" customHeight="1">
      <c r="A14" s="251"/>
      <c r="B14" s="252"/>
      <c r="D14" s="479" t="s">
        <v>317</v>
      </c>
      <c r="H14" s="254"/>
      <c r="I14" s="256">
        <f>-'DISAGG Inc'!F23</f>
        <v>15996.23769</v>
      </c>
      <c r="J14" s="256">
        <f>-'DISAGG Inc'!G23</f>
        <v>0</v>
      </c>
      <c r="K14" s="256">
        <f>-'DISAGG Inc'!H23</f>
        <v>0</v>
      </c>
      <c r="L14" s="256">
        <f>-'DISAGG Inc'!I23</f>
        <v>0</v>
      </c>
      <c r="M14" s="256">
        <f>SUM(I14:L14)</f>
        <v>15996.23769</v>
      </c>
      <c r="N14" s="161"/>
      <c r="O14" s="161"/>
      <c r="P14" s="161"/>
      <c r="Q14" s="161"/>
      <c r="R14" s="161"/>
      <c r="S14" s="161"/>
      <c r="T14" s="161"/>
      <c r="U14" s="161"/>
      <c r="V14" s="161"/>
      <c r="W14" s="161"/>
      <c r="X14" s="161"/>
      <c r="Y14" s="161"/>
      <c r="Z14" s="161"/>
      <c r="AA14" s="161"/>
      <c r="AB14" s="161"/>
      <c r="AC14" s="161"/>
      <c r="AD14" s="161"/>
      <c r="AE14" s="161"/>
    </row>
    <row r="15" spans="1:31" s="163" customFormat="1" ht="15" customHeight="1">
      <c r="A15" s="251"/>
      <c r="B15" s="252"/>
      <c r="D15" s="253" t="s">
        <v>368</v>
      </c>
      <c r="H15" s="254"/>
      <c r="I15" s="256">
        <v>0</v>
      </c>
      <c r="J15" s="256">
        <f>-'DISAGG Inc'!G24</f>
        <v>395.08528000000007</v>
      </c>
      <c r="K15" s="256">
        <f>-'DISAGG Inc'!H24</f>
        <v>12779.170770000002</v>
      </c>
      <c r="L15" s="256">
        <f>-'DISAGG Inc'!I24</f>
        <v>-8671.1722100000006</v>
      </c>
      <c r="M15" s="256">
        <f t="shared" ref="M15" si="0">SUM(I15:L15)</f>
        <v>4503.0838400000011</v>
      </c>
      <c r="N15" s="161"/>
      <c r="O15" s="161"/>
      <c r="P15" s="161"/>
      <c r="Q15" s="161"/>
      <c r="R15" s="161"/>
      <c r="S15" s="161"/>
      <c r="T15" s="161"/>
      <c r="U15" s="161"/>
      <c r="V15" s="161"/>
      <c r="W15" s="161"/>
      <c r="X15" s="161"/>
      <c r="Y15" s="161"/>
      <c r="Z15" s="161"/>
      <c r="AA15" s="161"/>
      <c r="AB15" s="161"/>
      <c r="AC15" s="161"/>
      <c r="AD15" s="161"/>
      <c r="AE15" s="161"/>
    </row>
    <row r="16" spans="1:31">
      <c r="A16" s="244"/>
      <c r="B16" s="257"/>
      <c r="C16" s="258"/>
      <c r="D16" s="248"/>
      <c r="H16" s="110"/>
      <c r="I16" s="259"/>
      <c r="J16" s="256"/>
      <c r="K16" s="256"/>
      <c r="L16" s="259"/>
      <c r="M16" s="259"/>
      <c r="N16" s="86"/>
      <c r="O16" s="86"/>
      <c r="P16" s="86"/>
      <c r="Q16" s="86"/>
      <c r="R16" s="86"/>
      <c r="S16" s="86"/>
      <c r="T16" s="86"/>
      <c r="U16" s="86"/>
      <c r="V16" s="86"/>
      <c r="W16" s="86"/>
      <c r="X16" s="86"/>
      <c r="Y16" s="86"/>
      <c r="Z16" s="86"/>
      <c r="AA16" s="86"/>
      <c r="AB16" s="86"/>
      <c r="AC16" s="86"/>
      <c r="AD16" s="86"/>
      <c r="AE16" s="86"/>
    </row>
    <row r="17" spans="1:31" s="163" customFormat="1" ht="12.75" customHeight="1">
      <c r="A17" s="251"/>
      <c r="C17" s="260"/>
      <c r="D17" s="261"/>
      <c r="G17" s="262" t="s">
        <v>427</v>
      </c>
      <c r="H17" s="254"/>
      <c r="I17" s="263">
        <f>SUM(I14:I16)</f>
        <v>15996.23769</v>
      </c>
      <c r="J17" s="263">
        <f>SUM(J14:J16)</f>
        <v>395.08528000000007</v>
      </c>
      <c r="K17" s="263">
        <f>SUM(K14:K16)</f>
        <v>12779.170770000002</v>
      </c>
      <c r="L17" s="263">
        <f>SUM(L14:L16)</f>
        <v>-8671.1722100000006</v>
      </c>
      <c r="M17" s="263">
        <f>SUM(M14:M16)</f>
        <v>20499.321530000001</v>
      </c>
      <c r="N17" s="161"/>
      <c r="O17" s="161"/>
      <c r="P17" s="161"/>
      <c r="Q17" s="161"/>
      <c r="R17" s="161"/>
      <c r="S17" s="161"/>
      <c r="T17" s="161"/>
      <c r="U17" s="161"/>
      <c r="V17" s="161"/>
      <c r="W17" s="161"/>
      <c r="X17" s="161"/>
      <c r="Y17" s="161"/>
      <c r="Z17" s="161"/>
      <c r="AA17" s="161"/>
      <c r="AB17" s="161"/>
      <c r="AC17" s="161"/>
      <c r="AD17" s="161"/>
      <c r="AE17" s="161"/>
    </row>
    <row r="18" spans="1:31" ht="19.5" customHeight="1">
      <c r="A18" s="244"/>
      <c r="C18" s="258"/>
      <c r="D18" s="248"/>
      <c r="G18" s="264"/>
      <c r="H18" s="110"/>
      <c r="I18" s="265"/>
      <c r="J18" s="265"/>
      <c r="K18" s="265"/>
      <c r="L18" s="265"/>
      <c r="M18" s="265"/>
      <c r="N18" s="86"/>
      <c r="O18" s="86"/>
      <c r="P18" s="86"/>
      <c r="Q18" s="86"/>
      <c r="R18" s="86"/>
      <c r="S18" s="86"/>
      <c r="T18" s="86"/>
      <c r="U18" s="86"/>
      <c r="V18" s="86"/>
      <c r="W18" s="86"/>
      <c r="X18" s="86"/>
      <c r="Y18" s="86"/>
      <c r="Z18" s="86"/>
      <c r="AA18" s="86"/>
      <c r="AB18" s="86"/>
      <c r="AC18" s="86"/>
      <c r="AD18" s="86"/>
      <c r="AE18" s="86"/>
    </row>
    <row r="19" spans="1:31" s="163" customFormat="1" ht="15" customHeight="1">
      <c r="A19" s="261"/>
      <c r="D19" s="267" t="s">
        <v>115</v>
      </c>
      <c r="E19" s="260" t="s">
        <v>116</v>
      </c>
      <c r="G19" s="266" t="s">
        <v>117</v>
      </c>
      <c r="H19" s="254"/>
      <c r="I19" s="268"/>
      <c r="J19" s="268"/>
      <c r="K19" s="268"/>
      <c r="L19" s="268"/>
      <c r="M19" s="269"/>
      <c r="N19" s="161"/>
      <c r="O19" s="161"/>
      <c r="P19" s="161"/>
      <c r="Q19" s="161"/>
      <c r="R19" s="161"/>
      <c r="S19" s="161"/>
      <c r="T19" s="161"/>
      <c r="U19" s="161"/>
      <c r="V19" s="161"/>
      <c r="W19" s="161"/>
      <c r="X19" s="161"/>
      <c r="Y19" s="161"/>
      <c r="Z19" s="161"/>
      <c r="AA19" s="161"/>
      <c r="AB19" s="161"/>
      <c r="AC19" s="161"/>
      <c r="AD19" s="161"/>
      <c r="AE19" s="161"/>
    </row>
    <row r="20" spans="1:31" s="163" customFormat="1" ht="15" customHeight="1">
      <c r="A20" s="251"/>
      <c r="B20" s="252"/>
      <c r="D20" s="253" t="s">
        <v>505</v>
      </c>
      <c r="E20" s="270" t="s">
        <v>326</v>
      </c>
      <c r="F20" s="270"/>
      <c r="G20" s="163" t="s">
        <v>193</v>
      </c>
      <c r="H20" s="254"/>
      <c r="I20" s="256">
        <f>-'DISAGG Inc'!F25</f>
        <v>6432.5121836481121</v>
      </c>
      <c r="J20" s="256">
        <f>-'DISAGG Inc'!G25</f>
        <v>191.5363922250769</v>
      </c>
      <c r="K20" s="256">
        <f>-'DISAGG Inc'!H25</f>
        <v>726.54875493518841</v>
      </c>
      <c r="L20" s="256" t="e">
        <f>-'DISAGG Inc'!I25</f>
        <v>#REF!</v>
      </c>
      <c r="M20" s="256" t="e">
        <f>SUM(I20:L20)</f>
        <v>#REF!</v>
      </c>
      <c r="N20" s="161"/>
      <c r="O20" s="271"/>
      <c r="P20" s="161"/>
      <c r="Q20" s="271"/>
      <c r="R20" s="161"/>
      <c r="S20" s="161"/>
      <c r="T20" s="161"/>
      <c r="U20" s="161"/>
      <c r="V20" s="161"/>
      <c r="W20" s="161"/>
      <c r="X20" s="161"/>
      <c r="Y20" s="161"/>
      <c r="Z20" s="161"/>
      <c r="AA20" s="161"/>
      <c r="AB20" s="161"/>
      <c r="AC20" s="161"/>
      <c r="AD20" s="161"/>
      <c r="AE20" s="161"/>
    </row>
    <row r="21" spans="1:31" s="163" customFormat="1" ht="15" customHeight="1">
      <c r="A21" s="251"/>
      <c r="B21" s="252"/>
      <c r="C21" s="272"/>
      <c r="D21" s="273" t="s">
        <v>506</v>
      </c>
      <c r="E21" s="270" t="s">
        <v>326</v>
      </c>
      <c r="F21" s="270"/>
      <c r="G21" s="163" t="s">
        <v>193</v>
      </c>
      <c r="H21" s="254"/>
      <c r="I21" s="256">
        <f>-'DISAGG Inc'!F26</f>
        <v>599.29732191552409</v>
      </c>
      <c r="J21" s="256">
        <f>-'DISAGG Inc'!G26</f>
        <v>0</v>
      </c>
      <c r="K21" s="256">
        <f>-'DISAGG Inc'!H26</f>
        <v>0</v>
      </c>
      <c r="L21" s="256">
        <f>-'DISAGG Inc'!I26</f>
        <v>0</v>
      </c>
      <c r="M21" s="256">
        <f t="shared" ref="M21:M23" si="1">SUM(I21:L21)</f>
        <v>599.29732191552409</v>
      </c>
      <c r="N21" s="161"/>
      <c r="O21" s="271"/>
      <c r="P21" s="161"/>
      <c r="Q21" s="271"/>
      <c r="R21" s="161"/>
      <c r="S21" s="161"/>
      <c r="T21" s="161"/>
      <c r="U21" s="161"/>
      <c r="V21" s="161"/>
      <c r="W21" s="161"/>
      <c r="X21" s="161"/>
      <c r="Y21" s="161"/>
      <c r="Z21" s="161"/>
      <c r="AA21" s="161"/>
      <c r="AB21" s="161"/>
      <c r="AC21" s="161"/>
      <c r="AD21" s="161"/>
      <c r="AE21" s="161"/>
    </row>
    <row r="22" spans="1:31" s="163" customFormat="1" ht="15" customHeight="1">
      <c r="A22" s="251"/>
      <c r="B22" s="252"/>
      <c r="C22" s="272"/>
      <c r="D22" s="273" t="s">
        <v>237</v>
      </c>
      <c r="E22" s="270" t="s">
        <v>326</v>
      </c>
      <c r="F22" s="270"/>
      <c r="G22" s="163" t="s">
        <v>511</v>
      </c>
      <c r="H22" s="254"/>
      <c r="I22" s="256">
        <f>-'DISAGG Inc'!F27</f>
        <v>112.18791985557468</v>
      </c>
      <c r="J22" s="256">
        <f>-'DISAGG Inc'!G27</f>
        <v>0</v>
      </c>
      <c r="K22" s="256">
        <f>-'DISAGG Inc'!H27</f>
        <v>0</v>
      </c>
      <c r="L22" s="256">
        <f>-'DISAGG Inc'!I27</f>
        <v>0</v>
      </c>
      <c r="M22" s="256">
        <f t="shared" si="1"/>
        <v>112.18791985557468</v>
      </c>
      <c r="N22" s="161"/>
      <c r="O22" s="271"/>
      <c r="P22" s="161"/>
      <c r="Q22" s="271"/>
      <c r="R22" s="161"/>
      <c r="S22" s="161"/>
      <c r="T22" s="161"/>
      <c r="U22" s="161"/>
      <c r="V22" s="161"/>
      <c r="W22" s="161"/>
      <c r="X22" s="161"/>
      <c r="Y22" s="161"/>
      <c r="Z22" s="161"/>
      <c r="AA22" s="161"/>
      <c r="AB22" s="161"/>
      <c r="AC22" s="161"/>
      <c r="AD22" s="161"/>
      <c r="AE22" s="161"/>
    </row>
    <row r="23" spans="1:31" s="163" customFormat="1" ht="15" customHeight="1">
      <c r="A23" s="251"/>
      <c r="D23" s="253" t="s">
        <v>319</v>
      </c>
      <c r="E23" s="270" t="s">
        <v>394</v>
      </c>
      <c r="F23" s="270"/>
      <c r="G23" s="163" t="s">
        <v>395</v>
      </c>
      <c r="H23" s="254"/>
      <c r="I23" s="256">
        <f>-'DISAGG Inc'!F28</f>
        <v>7191.098629991583</v>
      </c>
      <c r="J23" s="256">
        <f>-'DISAGG Inc'!G28</f>
        <v>275.96020777492299</v>
      </c>
      <c r="K23" s="256">
        <f>-'DISAGG Inc'!H28</f>
        <v>946.36910506481161</v>
      </c>
      <c r="L23" s="256">
        <f>-'DISAGG Inc'!I28</f>
        <v>1782.4859500000005</v>
      </c>
      <c r="M23" s="256">
        <f t="shared" si="1"/>
        <v>10195.913892831319</v>
      </c>
      <c r="N23" s="161"/>
      <c r="O23" s="271"/>
      <c r="P23" s="161"/>
      <c r="Q23" s="271"/>
      <c r="R23" s="161"/>
      <c r="S23" s="161"/>
      <c r="T23" s="161"/>
      <c r="U23" s="161"/>
      <c r="V23" s="161"/>
      <c r="W23" s="161"/>
      <c r="X23" s="161"/>
      <c r="Y23" s="161"/>
      <c r="Z23" s="161"/>
      <c r="AA23" s="161"/>
      <c r="AB23" s="161"/>
      <c r="AC23" s="161"/>
      <c r="AD23" s="161"/>
      <c r="AE23" s="161"/>
    </row>
    <row r="24" spans="1:31" s="163" customFormat="1" ht="15" customHeight="1">
      <c r="A24" s="251"/>
      <c r="C24" s="274"/>
      <c r="D24" s="261"/>
      <c r="E24" s="270"/>
      <c r="H24" s="254"/>
      <c r="I24" s="275"/>
      <c r="J24" s="275"/>
      <c r="K24" s="275"/>
      <c r="L24" s="275"/>
      <c r="M24" s="275"/>
      <c r="N24" s="161"/>
      <c r="O24" s="161"/>
      <c r="P24" s="161"/>
      <c r="Q24" s="161"/>
      <c r="R24" s="161"/>
      <c r="S24" s="161"/>
      <c r="T24" s="161"/>
      <c r="U24" s="161"/>
      <c r="V24" s="161"/>
      <c r="W24" s="161"/>
      <c r="X24" s="161"/>
      <c r="Y24" s="161"/>
      <c r="Z24" s="161"/>
      <c r="AA24" s="161"/>
      <c r="AB24" s="161"/>
      <c r="AC24" s="161"/>
      <c r="AD24" s="161"/>
      <c r="AE24" s="161"/>
    </row>
    <row r="25" spans="1:31" s="163" customFormat="1" ht="15" customHeight="1">
      <c r="A25" s="251"/>
      <c r="C25" s="274"/>
      <c r="D25" s="261"/>
      <c r="E25" s="270"/>
      <c r="H25" s="254"/>
      <c r="I25" s="276"/>
      <c r="J25" s="276"/>
      <c r="K25" s="276"/>
      <c r="L25" s="276"/>
      <c r="M25" s="277"/>
      <c r="N25" s="161"/>
      <c r="O25" s="161"/>
      <c r="P25" s="161"/>
      <c r="Q25" s="161"/>
      <c r="R25" s="161"/>
      <c r="S25" s="161"/>
      <c r="T25" s="161"/>
      <c r="U25" s="161"/>
      <c r="V25" s="161"/>
      <c r="W25" s="161"/>
      <c r="X25" s="161"/>
      <c r="Y25" s="161"/>
      <c r="Z25" s="161"/>
      <c r="AA25" s="161"/>
      <c r="AB25" s="161"/>
      <c r="AC25" s="161"/>
      <c r="AD25" s="161"/>
      <c r="AE25" s="161"/>
    </row>
    <row r="26" spans="1:31" s="163" customFormat="1">
      <c r="A26" s="251"/>
      <c r="C26" s="260"/>
      <c r="D26" s="261"/>
      <c r="G26" s="262" t="s">
        <v>118</v>
      </c>
      <c r="H26" s="254"/>
      <c r="I26" s="263">
        <f>SUM(I19:I24)</f>
        <v>14335.096055410793</v>
      </c>
      <c r="J26" s="263">
        <f>SUM(J19:J24)</f>
        <v>467.49659999999989</v>
      </c>
      <c r="K26" s="263">
        <f>SUM(K19:K24)</f>
        <v>1672.91786</v>
      </c>
      <c r="L26" s="263" t="e">
        <f>SUM(L19:L24)</f>
        <v>#REF!</v>
      </c>
      <c r="M26" s="263" t="e">
        <f>SUM(M19:M24)</f>
        <v>#REF!</v>
      </c>
      <c r="N26" s="161"/>
      <c r="O26" s="161"/>
      <c r="P26" s="161"/>
      <c r="Q26" s="161"/>
      <c r="R26" s="161"/>
      <c r="S26" s="161"/>
      <c r="T26" s="161"/>
      <c r="U26" s="161"/>
      <c r="V26" s="161"/>
      <c r="W26" s="161"/>
      <c r="X26" s="161"/>
      <c r="Y26" s="161"/>
      <c r="Z26" s="161"/>
      <c r="AA26" s="161"/>
      <c r="AB26" s="161"/>
      <c r="AC26" s="161"/>
      <c r="AD26" s="161"/>
      <c r="AE26" s="161"/>
    </row>
    <row r="27" spans="1:31" s="163" customFormat="1" ht="15" customHeight="1">
      <c r="A27" s="261"/>
      <c r="D27" s="261"/>
      <c r="H27" s="254"/>
      <c r="I27" s="275"/>
      <c r="J27" s="275"/>
      <c r="K27" s="275"/>
      <c r="L27" s="275"/>
      <c r="M27" s="275"/>
      <c r="N27" s="161"/>
      <c r="O27" s="161"/>
      <c r="P27" s="161"/>
      <c r="Q27" s="161"/>
      <c r="R27" s="161"/>
      <c r="S27" s="161"/>
      <c r="T27" s="161"/>
      <c r="U27" s="161"/>
      <c r="V27" s="161"/>
      <c r="W27" s="161"/>
      <c r="X27" s="161"/>
      <c r="Y27" s="161"/>
      <c r="Z27" s="161"/>
      <c r="AA27" s="161"/>
      <c r="AB27" s="161"/>
      <c r="AC27" s="161"/>
      <c r="AD27" s="161"/>
      <c r="AE27" s="161"/>
    </row>
    <row r="28" spans="1:31" s="163" customFormat="1" ht="15" customHeight="1" thickBot="1">
      <c r="A28" s="261"/>
      <c r="D28" s="261"/>
      <c r="E28" s="278"/>
      <c r="F28" s="278"/>
      <c r="G28" s="278" t="s">
        <v>329</v>
      </c>
      <c r="H28" s="279"/>
      <c r="I28" s="280">
        <f>I17+I26</f>
        <v>30331.333745410793</v>
      </c>
      <c r="J28" s="280">
        <f>J17+J26</f>
        <v>862.58187999999996</v>
      </c>
      <c r="K28" s="280">
        <f>K17+K26</f>
        <v>14452.088630000002</v>
      </c>
      <c r="L28" s="280" t="e">
        <f>L17+L26</f>
        <v>#REF!</v>
      </c>
      <c r="M28" s="281"/>
      <c r="N28" s="161"/>
      <c r="O28" s="161"/>
      <c r="P28" s="161"/>
      <c r="Q28" s="161"/>
      <c r="R28" s="161"/>
      <c r="S28" s="161"/>
      <c r="T28" s="161"/>
      <c r="U28" s="161"/>
      <c r="V28" s="161"/>
      <c r="W28" s="161"/>
      <c r="X28" s="161"/>
      <c r="Y28" s="161"/>
      <c r="Z28" s="161"/>
      <c r="AA28" s="161"/>
      <c r="AB28" s="161"/>
      <c r="AC28" s="161"/>
      <c r="AD28" s="161"/>
      <c r="AE28" s="161"/>
    </row>
    <row r="29" spans="1:31" s="163" customFormat="1" ht="15" customHeight="1" thickTop="1">
      <c r="A29" s="261"/>
      <c r="D29" s="261"/>
      <c r="H29" s="254"/>
      <c r="I29" s="282"/>
      <c r="J29" s="282"/>
      <c r="K29" s="282"/>
      <c r="L29" s="282"/>
      <c r="M29" s="256"/>
      <c r="N29" s="161"/>
      <c r="O29" s="161"/>
      <c r="P29" s="161"/>
      <c r="Q29" s="161"/>
      <c r="R29" s="161"/>
      <c r="S29" s="161"/>
      <c r="T29" s="161"/>
      <c r="U29" s="161"/>
      <c r="V29" s="161"/>
      <c r="W29" s="161"/>
      <c r="X29" s="161"/>
      <c r="Y29" s="161"/>
      <c r="Z29" s="161"/>
      <c r="AA29" s="161"/>
      <c r="AB29" s="161"/>
      <c r="AC29" s="161"/>
      <c r="AD29" s="161"/>
      <c r="AE29" s="161"/>
    </row>
    <row r="30" spans="1:31">
      <c r="A30" s="248"/>
      <c r="D30" s="248"/>
      <c r="H30" s="110"/>
      <c r="I30" s="265"/>
      <c r="J30" s="265"/>
      <c r="K30" s="265"/>
      <c r="L30" s="265"/>
      <c r="M30" s="259"/>
      <c r="N30" s="86"/>
      <c r="O30" s="86"/>
      <c r="P30" s="86"/>
      <c r="Q30" s="86"/>
      <c r="R30" s="86"/>
      <c r="S30" s="86"/>
      <c r="T30" s="86"/>
      <c r="U30" s="86"/>
      <c r="V30" s="86"/>
      <c r="W30" s="86"/>
      <c r="X30" s="86"/>
      <c r="Y30" s="86"/>
      <c r="Z30" s="86"/>
      <c r="AA30" s="86"/>
      <c r="AB30" s="86"/>
      <c r="AC30" s="86"/>
      <c r="AD30" s="86"/>
    </row>
    <row r="31" spans="1:31" ht="13.5" thickBot="1">
      <c r="A31" s="248"/>
      <c r="D31" s="248"/>
      <c r="H31" s="110"/>
      <c r="I31" s="156"/>
      <c r="J31" s="156"/>
      <c r="K31" s="156"/>
      <c r="L31" s="284" t="s">
        <v>119</v>
      </c>
      <c r="M31" s="285" t="e">
        <f>M17+M26</f>
        <v>#REF!</v>
      </c>
      <c r="N31" s="86"/>
      <c r="O31" s="86"/>
      <c r="P31" s="86"/>
      <c r="Q31" s="86"/>
      <c r="R31" s="86"/>
      <c r="S31" s="86"/>
      <c r="T31" s="86"/>
      <c r="U31" s="86"/>
      <c r="V31" s="86"/>
      <c r="W31" s="86"/>
      <c r="X31" s="86"/>
      <c r="Y31" s="86"/>
      <c r="Z31" s="86"/>
      <c r="AA31" s="86"/>
      <c r="AB31" s="86"/>
      <c r="AC31" s="86"/>
      <c r="AD31" s="86"/>
    </row>
    <row r="32" spans="1:31" ht="13.5" thickTop="1">
      <c r="A32" s="286"/>
      <c r="B32" s="154"/>
      <c r="C32" s="154"/>
      <c r="D32" s="286"/>
      <c r="E32" s="154"/>
      <c r="F32" s="154"/>
      <c r="G32" s="154"/>
      <c r="H32" s="287"/>
      <c r="I32" s="288"/>
      <c r="J32" s="288"/>
      <c r="K32" s="288"/>
      <c r="L32" s="289"/>
      <c r="M32" s="290"/>
      <c r="N32" s="86"/>
      <c r="O32" s="86"/>
      <c r="P32" s="86"/>
      <c r="Q32" s="86"/>
      <c r="R32" s="86"/>
      <c r="S32" s="86"/>
      <c r="T32" s="86"/>
      <c r="U32" s="86"/>
      <c r="V32" s="86"/>
      <c r="W32" s="86"/>
      <c r="X32" s="86"/>
      <c r="Y32" s="86"/>
      <c r="Z32" s="86"/>
      <c r="AA32" s="86"/>
      <c r="AB32" s="86"/>
      <c r="AC32" s="86"/>
      <c r="AD32" s="86"/>
    </row>
    <row r="33" spans="1:30">
      <c r="L33" s="291"/>
      <c r="N33" s="86"/>
      <c r="O33" s="86"/>
      <c r="P33" s="86"/>
      <c r="Q33" s="86"/>
      <c r="R33" s="86"/>
      <c r="S33" s="86"/>
      <c r="T33" s="86"/>
      <c r="U33" s="86"/>
      <c r="V33" s="86"/>
      <c r="W33" s="86"/>
      <c r="X33" s="86"/>
      <c r="Y33" s="86"/>
      <c r="Z33" s="86"/>
      <c r="AA33" s="86"/>
      <c r="AB33" s="86"/>
      <c r="AC33" s="86"/>
      <c r="AD33" s="86"/>
    </row>
    <row r="34" spans="1:30">
      <c r="A34" s="115" t="s">
        <v>428</v>
      </c>
      <c r="L34" s="291"/>
      <c r="N34" s="86"/>
      <c r="O34" s="86"/>
      <c r="P34" s="86"/>
      <c r="Q34" s="86"/>
      <c r="R34" s="86"/>
      <c r="S34" s="86"/>
      <c r="T34" s="86"/>
      <c r="U34" s="86"/>
      <c r="V34" s="86"/>
      <c r="W34" s="86"/>
      <c r="X34" s="86"/>
      <c r="Y34" s="86"/>
      <c r="Z34" s="86"/>
      <c r="AA34" s="86"/>
      <c r="AB34" s="86"/>
      <c r="AC34" s="86"/>
      <c r="AD34" s="86"/>
    </row>
    <row r="35" spans="1:30" ht="6" customHeight="1">
      <c r="B35" s="154"/>
      <c r="C35" s="154"/>
      <c r="L35" s="291"/>
      <c r="N35" s="86"/>
      <c r="O35" s="86"/>
      <c r="P35" s="86"/>
      <c r="Q35" s="86"/>
      <c r="R35" s="86"/>
      <c r="S35" s="86"/>
      <c r="T35" s="86"/>
      <c r="U35" s="86"/>
      <c r="V35" s="86"/>
      <c r="W35" s="86"/>
      <c r="X35" s="86"/>
      <c r="Y35" s="86"/>
      <c r="Z35" s="86"/>
      <c r="AA35" s="86"/>
      <c r="AB35" s="86"/>
      <c r="AC35" s="86"/>
      <c r="AD35" s="86"/>
    </row>
    <row r="36" spans="1:30">
      <c r="B36" s="245"/>
      <c r="C36" s="246"/>
      <c r="D36" s="246"/>
      <c r="E36" s="246"/>
      <c r="F36" s="246"/>
      <c r="G36" s="246"/>
      <c r="H36" s="246"/>
      <c r="I36" s="246"/>
      <c r="J36" s="246"/>
      <c r="K36" s="246"/>
      <c r="L36" s="292"/>
      <c r="O36" s="86"/>
      <c r="P36" s="86"/>
      <c r="Q36" s="86"/>
      <c r="R36" s="86"/>
      <c r="S36" s="86"/>
      <c r="T36" s="86"/>
      <c r="U36" s="86"/>
      <c r="V36" s="86"/>
      <c r="W36" s="86"/>
      <c r="X36" s="86"/>
      <c r="Y36" s="86"/>
      <c r="Z36" s="86"/>
      <c r="AA36" s="86"/>
      <c r="AB36" s="86"/>
      <c r="AC36" s="86"/>
      <c r="AD36" s="86"/>
    </row>
    <row r="37" spans="1:30">
      <c r="B37" s="248"/>
      <c r="L37" s="293"/>
      <c r="O37" s="86"/>
      <c r="P37" s="86"/>
      <c r="Q37" s="86"/>
      <c r="R37" s="86"/>
      <c r="S37" s="86"/>
      <c r="T37" s="86"/>
      <c r="U37" s="86"/>
      <c r="V37" s="86"/>
      <c r="W37" s="86"/>
      <c r="X37" s="86"/>
      <c r="Y37" s="86"/>
      <c r="Z37" s="86"/>
      <c r="AA37" s="86"/>
      <c r="AB37" s="86"/>
      <c r="AC37" s="86"/>
      <c r="AD37" s="86"/>
    </row>
    <row r="38" spans="1:30">
      <c r="B38" s="248"/>
      <c r="L38" s="293"/>
      <c r="O38" s="86"/>
      <c r="P38" s="86"/>
      <c r="Q38" s="86"/>
      <c r="R38" s="86"/>
      <c r="S38" s="86"/>
      <c r="T38" s="86"/>
      <c r="U38" s="86"/>
      <c r="V38" s="86"/>
      <c r="W38" s="86"/>
      <c r="X38" s="86"/>
      <c r="Y38" s="86"/>
      <c r="Z38" s="86"/>
      <c r="AA38" s="86"/>
      <c r="AB38" s="86"/>
      <c r="AC38" s="86"/>
      <c r="AD38" s="86"/>
    </row>
    <row r="39" spans="1:30">
      <c r="B39" s="286"/>
      <c r="C39" s="154"/>
      <c r="D39" s="154"/>
      <c r="E39" s="154"/>
      <c r="F39" s="154"/>
      <c r="G39" s="154"/>
      <c r="H39" s="154"/>
      <c r="I39" s="154"/>
      <c r="J39" s="154"/>
      <c r="K39" s="154"/>
      <c r="L39" s="294"/>
      <c r="O39" s="86"/>
      <c r="P39" s="86"/>
      <c r="Q39" s="86"/>
      <c r="R39" s="86"/>
      <c r="S39" s="86"/>
      <c r="T39" s="86"/>
      <c r="U39" s="86"/>
      <c r="V39" s="86"/>
      <c r="W39" s="86"/>
      <c r="X39" s="86"/>
      <c r="Y39" s="86"/>
      <c r="Z39" s="86"/>
      <c r="AA39" s="86"/>
      <c r="AB39" s="86"/>
      <c r="AC39" s="86"/>
      <c r="AD39" s="86"/>
    </row>
    <row r="40" spans="1:30" ht="13.5" customHeight="1">
      <c r="A40" s="295"/>
      <c r="E40" s="296"/>
      <c r="F40" s="296"/>
      <c r="G40" s="296"/>
      <c r="H40" s="296"/>
      <c r="M40" s="86"/>
      <c r="N40" s="86"/>
      <c r="O40" s="86"/>
      <c r="P40" s="86"/>
      <c r="Q40" s="86"/>
      <c r="R40" s="86"/>
      <c r="S40" s="86"/>
      <c r="T40" s="86"/>
      <c r="U40" s="86"/>
      <c r="V40" s="86"/>
      <c r="W40" s="86"/>
      <c r="X40" s="86"/>
      <c r="Y40" s="86"/>
      <c r="Z40" s="86"/>
      <c r="AA40" s="86"/>
      <c r="AB40" s="86"/>
      <c r="AC40" s="86"/>
      <c r="AD40" s="86"/>
    </row>
    <row r="41" spans="1:30" ht="13.5" customHeight="1">
      <c r="A41" s="295"/>
      <c r="B41" s="245"/>
      <c r="C41" s="246" t="s">
        <v>120</v>
      </c>
      <c r="D41" s="246" t="s">
        <v>121</v>
      </c>
      <c r="E41" s="246"/>
      <c r="F41" s="246"/>
      <c r="G41" s="246"/>
      <c r="H41" s="246"/>
      <c r="I41" s="246"/>
      <c r="J41" s="246"/>
      <c r="K41" s="246"/>
      <c r="L41" s="247"/>
      <c r="M41" s="86"/>
      <c r="N41" s="86"/>
      <c r="O41" s="86"/>
      <c r="P41" s="86"/>
      <c r="Q41" s="86"/>
      <c r="R41" s="86"/>
      <c r="S41" s="86"/>
      <c r="T41" s="86"/>
      <c r="U41" s="86"/>
      <c r="V41" s="86"/>
      <c r="W41" s="86"/>
      <c r="X41" s="86"/>
      <c r="Y41" s="86"/>
      <c r="Z41" s="86"/>
      <c r="AA41" s="86"/>
      <c r="AB41" s="86"/>
      <c r="AC41" s="86"/>
      <c r="AD41" s="86"/>
    </row>
    <row r="42" spans="1:30">
      <c r="A42" s="295"/>
      <c r="B42" s="248"/>
      <c r="C42" s="115" t="s">
        <v>122</v>
      </c>
      <c r="D42" s="295" t="s">
        <v>429</v>
      </c>
      <c r="L42" s="110"/>
      <c r="M42" s="86"/>
      <c r="N42" s="86"/>
      <c r="O42" s="86"/>
      <c r="P42" s="86"/>
      <c r="Q42" s="86"/>
      <c r="R42" s="86"/>
      <c r="S42" s="86"/>
      <c r="T42" s="86"/>
      <c r="U42" s="86"/>
      <c r="V42" s="86"/>
      <c r="W42" s="86"/>
      <c r="X42" s="86"/>
      <c r="Y42" s="86"/>
      <c r="Z42" s="86"/>
      <c r="AA42" s="86"/>
      <c r="AB42" s="86"/>
      <c r="AC42" s="86"/>
      <c r="AD42" s="86"/>
    </row>
    <row r="43" spans="1:30">
      <c r="B43" s="248"/>
      <c r="C43" s="131"/>
      <c r="D43" s="295" t="s">
        <v>430</v>
      </c>
      <c r="L43" s="110"/>
      <c r="M43" s="86"/>
      <c r="N43" s="86"/>
      <c r="O43" s="86"/>
      <c r="P43" s="86"/>
      <c r="Q43" s="86"/>
      <c r="R43" s="86"/>
      <c r="S43" s="86"/>
      <c r="T43" s="86"/>
      <c r="U43" s="86"/>
      <c r="V43" s="86"/>
      <c r="W43" s="86"/>
      <c r="X43" s="86"/>
      <c r="Y43" s="86"/>
      <c r="Z43" s="86"/>
      <c r="AA43" s="86"/>
      <c r="AB43" s="86"/>
      <c r="AC43" s="86"/>
      <c r="AD43" s="86"/>
    </row>
    <row r="44" spans="1:30" ht="25.5" customHeight="1">
      <c r="B44" s="248"/>
      <c r="C44" s="865" t="s">
        <v>431</v>
      </c>
      <c r="D44" s="866"/>
      <c r="E44" s="866"/>
      <c r="F44" s="866"/>
      <c r="G44" s="866"/>
      <c r="H44" s="866"/>
      <c r="I44" s="866"/>
      <c r="J44" s="866"/>
      <c r="K44" s="866"/>
      <c r="L44" s="867"/>
      <c r="M44" s="86"/>
      <c r="N44" s="86"/>
      <c r="O44" s="86"/>
      <c r="P44" s="86"/>
      <c r="Q44" s="86"/>
      <c r="R44" s="86"/>
      <c r="S44" s="86"/>
      <c r="T44" s="86"/>
      <c r="U44" s="86"/>
      <c r="V44" s="86"/>
      <c r="W44" s="86"/>
      <c r="X44" s="86"/>
      <c r="Y44" s="86"/>
      <c r="Z44" s="86"/>
      <c r="AA44" s="86"/>
      <c r="AB44" s="86"/>
      <c r="AC44" s="86"/>
      <c r="AD44" s="86"/>
    </row>
    <row r="45" spans="1:30">
      <c r="B45" s="286"/>
      <c r="C45" s="154"/>
      <c r="D45" s="154"/>
      <c r="E45" s="154"/>
      <c r="F45" s="154"/>
      <c r="G45" s="154"/>
      <c r="H45" s="154"/>
      <c r="I45" s="154"/>
      <c r="J45" s="154"/>
      <c r="K45" s="154"/>
      <c r="L45" s="287"/>
      <c r="M45" s="86"/>
      <c r="N45" s="86"/>
      <c r="O45" s="86"/>
      <c r="P45" s="86"/>
      <c r="Q45" s="86"/>
      <c r="R45" s="86"/>
      <c r="S45" s="86"/>
      <c r="T45" s="86"/>
      <c r="U45" s="86"/>
      <c r="V45" s="86"/>
      <c r="W45" s="86"/>
      <c r="X45" s="86"/>
      <c r="Y45" s="86"/>
      <c r="Z45" s="86"/>
      <c r="AA45" s="86"/>
      <c r="AB45" s="86"/>
      <c r="AC45" s="86"/>
      <c r="AD45" s="86"/>
    </row>
    <row r="46" spans="1:30">
      <c r="M46" s="86"/>
      <c r="N46" s="86"/>
      <c r="O46" s="86"/>
      <c r="P46" s="86"/>
      <c r="Q46" s="86"/>
      <c r="R46" s="86"/>
      <c r="S46" s="86"/>
      <c r="T46" s="86"/>
      <c r="U46" s="86"/>
      <c r="V46" s="86"/>
      <c r="W46" s="86"/>
      <c r="X46" s="86"/>
      <c r="Y46" s="86"/>
      <c r="Z46" s="86"/>
      <c r="AA46" s="86"/>
      <c r="AB46" s="86"/>
      <c r="AC46" s="86"/>
      <c r="AD46" s="86"/>
    </row>
  </sheetData>
  <mergeCells count="4">
    <mergeCell ref="A5:M5"/>
    <mergeCell ref="A2:M2"/>
    <mergeCell ref="C44:L44"/>
    <mergeCell ref="A1:H1"/>
  </mergeCells>
  <phoneticPr fontId="5" type="noConversion"/>
  <printOptions horizontalCentered="1" gridLinesSet="0"/>
  <pageMargins left="0.15748031496062992" right="0.15748031496062992" top="0.11811023622047245" bottom="0.11811023622047245" header="0.11811023622047245" footer="0.11811023622047245"/>
  <pageSetup paperSize="9" scale="85" orientation="landscape" r:id="rId1"/>
  <headerFooter alignWithMargins="0">
    <oddFooter>&amp;C&amp;P&amp;RAER Information Guideline (Version 2)</oddFooter>
  </headerFooter>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T87"/>
  <sheetViews>
    <sheetView showGridLines="0" view="pageBreakPreview" zoomScaleNormal="100" workbookViewId="0">
      <selection activeCell="B3" sqref="B3"/>
    </sheetView>
  </sheetViews>
  <sheetFormatPr defaultColWidth="7" defaultRowHeight="12.75"/>
  <cols>
    <col min="1" max="1" width="11.140625" style="304" customWidth="1"/>
    <col min="2" max="2" width="22.42578125" style="304" customWidth="1"/>
    <col min="3" max="3" width="32" style="304" customWidth="1"/>
    <col min="4" max="8" width="17.7109375" style="304" customWidth="1"/>
    <col min="9" max="9" width="11.5703125" style="303" customWidth="1"/>
    <col min="10" max="10" width="7" style="303" customWidth="1"/>
    <col min="11" max="11" width="8.7109375" style="304" bestFit="1" customWidth="1"/>
    <col min="12" max="12" width="10.5703125" style="304" customWidth="1"/>
    <col min="13" max="31" width="7.28515625" style="304" bestFit="1" customWidth="1"/>
    <col min="32" max="32" width="7.140625" style="304" bestFit="1" customWidth="1"/>
    <col min="33" max="33" width="7.28515625" style="304" bestFit="1" customWidth="1"/>
    <col min="34" max="34" width="7.140625" style="304" bestFit="1" customWidth="1"/>
    <col min="35" max="35" width="7.28515625" style="304" bestFit="1" customWidth="1"/>
    <col min="36" max="36" width="7.140625" style="304" bestFit="1" customWidth="1"/>
    <col min="37" max="43" width="7.28515625" style="304" bestFit="1" customWidth="1"/>
    <col min="44" max="45" width="7.140625" style="304" bestFit="1" customWidth="1"/>
    <col min="46" max="16384" width="7" style="304"/>
  </cols>
  <sheetData>
    <row r="1" spans="1:13" s="115" customFormat="1" ht="18.75">
      <c r="A1" s="978" t="s">
        <v>526</v>
      </c>
      <c r="B1" s="978"/>
      <c r="C1" s="978"/>
      <c r="D1" s="978"/>
      <c r="E1" s="978"/>
      <c r="F1" s="978"/>
      <c r="G1" s="978"/>
      <c r="H1" s="978"/>
      <c r="I1" s="976"/>
      <c r="J1" s="979"/>
      <c r="K1" s="980"/>
      <c r="L1" s="980"/>
      <c r="M1" s="980"/>
    </row>
    <row r="2" spans="1:13" s="163" customFormat="1" ht="16.5" customHeight="1">
      <c r="A2" s="868" t="s">
        <v>202</v>
      </c>
      <c r="B2" s="869"/>
      <c r="C2" s="869"/>
      <c r="D2" s="869"/>
      <c r="E2" s="869"/>
      <c r="F2" s="869"/>
      <c r="G2" s="869"/>
      <c r="H2" s="869"/>
      <c r="I2" s="298"/>
      <c r="J2" s="298"/>
      <c r="K2" s="299"/>
      <c r="L2" s="299"/>
    </row>
    <row r="3" spans="1:13" s="235" customFormat="1" ht="12.75" customHeight="1">
      <c r="A3" s="232"/>
      <c r="B3" s="233"/>
      <c r="C3" s="233"/>
      <c r="D3" s="233"/>
      <c r="E3" s="233"/>
      <c r="F3" s="233"/>
      <c r="G3" s="233"/>
      <c r="H3" s="233"/>
      <c r="I3" s="233"/>
      <c r="J3" s="234"/>
      <c r="K3" s="234"/>
      <c r="L3" s="234"/>
    </row>
    <row r="4" spans="1:13" s="115" customFormat="1" ht="12.75" customHeight="1">
      <c r="I4" s="297"/>
      <c r="J4" s="297"/>
    </row>
    <row r="5" spans="1:13" s="115" customFormat="1" ht="15.75">
      <c r="A5" s="861"/>
      <c r="B5" s="861"/>
      <c r="C5" s="861"/>
      <c r="D5" s="861"/>
      <c r="E5" s="861"/>
      <c r="F5" s="861"/>
      <c r="G5" s="861"/>
      <c r="H5" s="861"/>
      <c r="I5" s="300"/>
      <c r="J5" s="300"/>
      <c r="K5" s="870"/>
      <c r="L5" s="870"/>
    </row>
    <row r="6" spans="1:13" ht="12.75" customHeight="1">
      <c r="A6" s="301"/>
      <c r="B6" s="301"/>
      <c r="C6" s="301"/>
      <c r="D6" s="301"/>
      <c r="E6" s="301"/>
      <c r="F6" s="301"/>
      <c r="G6" s="301"/>
      <c r="H6" s="301"/>
      <c r="I6" s="302"/>
    </row>
    <row r="7" spans="1:13" ht="12.75" customHeight="1">
      <c r="A7" s="305" t="s">
        <v>489</v>
      </c>
      <c r="D7" s="96"/>
    </row>
    <row r="8" spans="1:13" ht="12.75" customHeight="1">
      <c r="A8" s="305"/>
    </row>
    <row r="9" spans="1:13" ht="12.75" customHeight="1">
      <c r="A9" s="871" t="s">
        <v>432</v>
      </c>
      <c r="B9" s="872"/>
      <c r="C9" s="872"/>
      <c r="D9" s="872"/>
      <c r="E9" s="872"/>
      <c r="F9" s="872"/>
      <c r="G9" s="872"/>
      <c r="H9" s="872"/>
      <c r="I9" s="306"/>
    </row>
    <row r="10" spans="1:13" ht="12.75" customHeight="1">
      <c r="A10" s="305"/>
    </row>
    <row r="11" spans="1:13" ht="12.75" customHeight="1">
      <c r="B11" s="307" t="s">
        <v>456</v>
      </c>
    </row>
    <row r="12" spans="1:13" ht="12.75" customHeight="1"/>
    <row r="13" spans="1:13" ht="12.75" customHeight="1">
      <c r="B13" s="308" t="s">
        <v>123</v>
      </c>
    </row>
    <row r="14" spans="1:13" ht="12.75" customHeight="1">
      <c r="B14" s="307" t="s">
        <v>433</v>
      </c>
    </row>
    <row r="15" spans="1:13" ht="12.75" customHeight="1">
      <c r="B15" s="307" t="s">
        <v>434</v>
      </c>
    </row>
    <row r="17" spans="1:46" ht="51">
      <c r="A17" s="309" t="s">
        <v>111</v>
      </c>
      <c r="B17" s="310" t="s">
        <v>112</v>
      </c>
      <c r="C17" s="311"/>
      <c r="D17" s="312" t="s">
        <v>70</v>
      </c>
      <c r="E17" s="313" t="s">
        <v>13</v>
      </c>
      <c r="F17" s="314" t="s">
        <v>14</v>
      </c>
      <c r="G17" s="314" t="s">
        <v>22</v>
      </c>
      <c r="H17" s="315" t="s">
        <v>39</v>
      </c>
    </row>
    <row r="18" spans="1:46">
      <c r="A18" s="316"/>
      <c r="B18" s="317"/>
      <c r="C18" s="318"/>
      <c r="D18" s="319"/>
      <c r="E18" s="319"/>
      <c r="F18" s="319"/>
      <c r="G18" s="319"/>
      <c r="H18" s="320"/>
    </row>
    <row r="19" spans="1:46" s="326" customFormat="1" ht="12.6" customHeight="1">
      <c r="A19" s="321"/>
      <c r="B19" s="322" t="s">
        <v>435</v>
      </c>
      <c r="C19" s="323"/>
      <c r="D19" s="321"/>
      <c r="E19" s="321"/>
      <c r="F19" s="321"/>
      <c r="G19" s="321"/>
      <c r="H19" s="321"/>
      <c r="I19" s="324"/>
      <c r="J19" s="324"/>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325"/>
    </row>
    <row r="20" spans="1:46" s="326" customFormat="1" ht="15" customHeight="1">
      <c r="A20" s="321"/>
      <c r="B20" s="322" t="s">
        <v>124</v>
      </c>
      <c r="C20" s="323"/>
      <c r="D20" s="321"/>
      <c r="E20" s="321"/>
      <c r="F20" s="321"/>
      <c r="G20" s="321"/>
      <c r="H20" s="321"/>
      <c r="I20" s="324"/>
      <c r="J20" s="324"/>
      <c r="K20" s="327"/>
      <c r="L20" s="327"/>
      <c r="M20" s="327"/>
      <c r="N20" s="327"/>
      <c r="O20" s="327"/>
      <c r="P20" s="327"/>
      <c r="Q20" s="327"/>
      <c r="R20" s="327"/>
      <c r="S20" s="327"/>
      <c r="T20" s="327"/>
      <c r="U20" s="327"/>
      <c r="V20" s="327"/>
      <c r="W20" s="327"/>
      <c r="X20" s="327"/>
      <c r="Y20" s="327"/>
      <c r="Z20" s="327"/>
      <c r="AA20" s="327"/>
      <c r="AB20" s="327"/>
      <c r="AC20" s="327"/>
      <c r="AD20" s="327"/>
      <c r="AE20" s="327"/>
      <c r="AF20" s="327"/>
      <c r="AG20" s="327"/>
      <c r="AH20" s="327"/>
      <c r="AI20" s="327"/>
      <c r="AJ20" s="327"/>
      <c r="AK20" s="327"/>
      <c r="AL20" s="327"/>
      <c r="AM20" s="327"/>
      <c r="AN20" s="327"/>
      <c r="AO20" s="327"/>
      <c r="AP20" s="327"/>
      <c r="AQ20" s="327"/>
      <c r="AR20" s="327"/>
      <c r="AS20" s="327"/>
    </row>
    <row r="21" spans="1:46" s="326" customFormat="1" ht="15" customHeight="1">
      <c r="A21" s="321"/>
      <c r="B21" s="322"/>
      <c r="C21" s="323"/>
      <c r="D21" s="321"/>
      <c r="E21" s="781"/>
      <c r="F21" s="321"/>
      <c r="G21" s="321"/>
      <c r="H21" s="321"/>
      <c r="I21" s="324"/>
      <c r="J21" s="324"/>
      <c r="K21" s="327"/>
      <c r="L21" s="327"/>
      <c r="M21" s="327"/>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327"/>
      <c r="AL21" s="327"/>
      <c r="AM21" s="327"/>
      <c r="AN21" s="327"/>
      <c r="AO21" s="327"/>
      <c r="AP21" s="327"/>
      <c r="AQ21" s="327"/>
      <c r="AR21" s="327"/>
      <c r="AS21" s="327"/>
    </row>
    <row r="22" spans="1:46" s="326" customFormat="1" ht="15" customHeight="1">
      <c r="A22" s="321"/>
      <c r="B22" s="328" t="s">
        <v>392</v>
      </c>
      <c r="C22" s="323"/>
      <c r="D22" s="321"/>
      <c r="E22" s="321"/>
      <c r="F22" s="321"/>
      <c r="G22" s="321"/>
      <c r="H22" s="321"/>
      <c r="I22" s="329"/>
      <c r="J22" s="324"/>
      <c r="K22" s="327"/>
      <c r="L22" s="327"/>
      <c r="M22" s="327"/>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327"/>
      <c r="AL22" s="327"/>
      <c r="AM22" s="327"/>
      <c r="AN22" s="327"/>
      <c r="AO22" s="327"/>
      <c r="AP22" s="327"/>
      <c r="AQ22" s="327"/>
      <c r="AR22" s="327"/>
      <c r="AS22" s="327"/>
    </row>
    <row r="23" spans="1:46" ht="12.75" customHeight="1">
      <c r="A23" s="332"/>
      <c r="B23" s="333" t="s">
        <v>512</v>
      </c>
      <c r="C23" s="179"/>
      <c r="D23" s="803">
        <f>[11]Hours!$C$30910</f>
        <v>66953.6200000018</v>
      </c>
      <c r="E23" s="804">
        <f>[11]Hours!$C$30911</f>
        <v>1887.1100000000001</v>
      </c>
      <c r="F23" s="204">
        <f>[11]Hours!$C$30912</f>
        <v>2095.64</v>
      </c>
      <c r="G23" s="804">
        <f>[11]Hours!$C$30913</f>
        <v>35972.919999999991</v>
      </c>
      <c r="H23" s="201"/>
      <c r="J23" s="335"/>
      <c r="K23" s="336"/>
      <c r="L23" s="336"/>
    </row>
    <row r="24" spans="1:46" ht="12.75" customHeight="1">
      <c r="A24" s="332"/>
      <c r="B24" s="333" t="s">
        <v>514</v>
      </c>
      <c r="C24" s="179"/>
      <c r="D24" s="799">
        <f>'[11]CAM Driver Splits'!$J$10</f>
        <v>2.2742054336691624E-2</v>
      </c>
      <c r="E24" s="799">
        <f>'[11]CAM Driver Splits'!$J$11</f>
        <v>1.4992643552141063E-3</v>
      </c>
      <c r="F24" s="799">
        <f>'[11]CAM Driver Splits'!$J$12</f>
        <v>2.5387732311189657E-4</v>
      </c>
      <c r="G24" s="799">
        <f>'[11]CAM Driver Splits'!$J$13</f>
        <v>-3.5802364632877361E-4</v>
      </c>
      <c r="H24" s="201"/>
      <c r="K24" s="336"/>
      <c r="L24" s="336"/>
      <c r="M24" s="336"/>
      <c r="N24" s="336"/>
      <c r="O24" s="336"/>
      <c r="P24" s="336"/>
      <c r="Q24" s="336"/>
      <c r="R24" s="336"/>
      <c r="S24" s="336"/>
      <c r="T24" s="336"/>
      <c r="U24" s="336"/>
      <c r="V24" s="336"/>
      <c r="W24" s="336"/>
      <c r="X24" s="336"/>
      <c r="Y24" s="336"/>
      <c r="Z24" s="336"/>
      <c r="AA24" s="336"/>
      <c r="AB24" s="336"/>
      <c r="AC24" s="336"/>
      <c r="AD24" s="336"/>
      <c r="AE24" s="336"/>
      <c r="AF24" s="336"/>
      <c r="AG24" s="336"/>
      <c r="AH24" s="336"/>
      <c r="AI24" s="336"/>
      <c r="AJ24" s="336"/>
      <c r="AK24" s="336"/>
      <c r="AL24" s="336"/>
      <c r="AM24" s="336"/>
      <c r="AN24" s="336"/>
      <c r="AO24" s="336"/>
      <c r="AP24" s="336"/>
      <c r="AQ24" s="336"/>
      <c r="AR24" s="336"/>
      <c r="AS24" s="336"/>
    </row>
    <row r="25" spans="1:46" ht="12.75" customHeight="1">
      <c r="A25" s="332"/>
      <c r="B25" s="333" t="s">
        <v>513</v>
      </c>
      <c r="C25" s="179"/>
      <c r="D25" s="799">
        <f>'[11]CAM Driver Splits'!$K$10</f>
        <v>1.0821375514889452E-2</v>
      </c>
      <c r="E25" s="799">
        <f>'[11]CAM Driver Splits'!$K$11</f>
        <v>0</v>
      </c>
      <c r="F25" s="799">
        <f>'[11]CAM Driver Splits'!$K$12</f>
        <v>0</v>
      </c>
      <c r="G25" s="799">
        <f>'[11]CAM Driver Splits'!$K$13</f>
        <v>0</v>
      </c>
      <c r="H25" s="201"/>
    </row>
    <row r="26" spans="1:46" ht="12.75" customHeight="1">
      <c r="A26" s="201"/>
      <c r="B26" s="338"/>
      <c r="C26" s="179"/>
      <c r="D26" s="339"/>
      <c r="E26" s="339"/>
      <c r="F26" s="339"/>
      <c r="G26" s="339"/>
      <c r="H26" s="339"/>
      <c r="I26" s="340"/>
    </row>
    <row r="27" spans="1:46">
      <c r="A27" s="201"/>
      <c r="B27" s="333" t="s">
        <v>327</v>
      </c>
      <c r="C27" s="334"/>
      <c r="D27" s="201">
        <f>'DISAGG Opex'!I20+'DISAGG Opex'!I21+'DISAGG Opex'!I22</f>
        <v>7143.9974254192102</v>
      </c>
      <c r="E27" s="201">
        <f>'DISAGG Opex'!J21+'DISAGG Opex'!J20+'DISAGG Opex'!J22</f>
        <v>191.5363922250769</v>
      </c>
      <c r="F27" s="201">
        <f>'DISAGG Opex'!K20+'DISAGG Opex'!K21+'DISAGG Opex'!K22</f>
        <v>726.54875493518841</v>
      </c>
      <c r="G27" s="201" t="e">
        <f>'DISAGG Opex'!L20+'DISAGG Opex'!L21+'DISAGG Opex'!L22</f>
        <v>#REF!</v>
      </c>
      <c r="H27" s="201" t="e">
        <f>SUM(D27:G27)</f>
        <v>#REF!</v>
      </c>
      <c r="I27" s="340"/>
      <c r="V27" s="336"/>
      <c r="AH27" s="336"/>
      <c r="AL27" s="336"/>
    </row>
    <row r="28" spans="1:46">
      <c r="A28" s="201"/>
      <c r="B28" s="179"/>
      <c r="C28" s="334"/>
      <c r="D28" s="341"/>
      <c r="E28" s="341"/>
      <c r="F28" s="341"/>
      <c r="G28" s="341"/>
      <c r="H28" s="341"/>
      <c r="I28" s="340"/>
      <c r="V28" s="336"/>
      <c r="AH28" s="336"/>
      <c r="AL28" s="336"/>
    </row>
    <row r="29" spans="1:46">
      <c r="A29" s="201"/>
      <c r="B29" s="342" t="s">
        <v>393</v>
      </c>
      <c r="C29" s="334"/>
      <c r="D29" s="201"/>
      <c r="E29" s="201"/>
      <c r="F29" s="201"/>
      <c r="G29" s="201"/>
      <c r="H29" s="201"/>
      <c r="I29" s="340"/>
      <c r="V29" s="336"/>
      <c r="AH29" s="336"/>
      <c r="AL29" s="336"/>
    </row>
    <row r="30" spans="1:46">
      <c r="A30" s="201"/>
      <c r="B30" s="273" t="s">
        <v>401</v>
      </c>
      <c r="C30" s="334"/>
      <c r="D30" s="337">
        <f>SUM('[11]CAM %'!$G$14:$G$18)</f>
        <v>1.7534835375436219E-2</v>
      </c>
      <c r="E30" s="337">
        <f>'[11]CAM %'!$G$19</f>
        <v>5.4555376885986667E-3</v>
      </c>
      <c r="F30" s="337">
        <f>'[11]CAM %'!$G$20</f>
        <v>8.8526078544797187E-4</v>
      </c>
      <c r="G30" s="337">
        <f>'[11]CAM %'!$G$22</f>
        <v>9.1241565168440217E-2</v>
      </c>
      <c r="H30" s="201"/>
      <c r="I30" s="340"/>
      <c r="V30" s="336"/>
      <c r="AH30" s="336"/>
      <c r="AL30" s="336"/>
    </row>
    <row r="31" spans="1:46">
      <c r="A31" s="201"/>
      <c r="B31" s="253" t="s">
        <v>402</v>
      </c>
      <c r="C31" s="323"/>
      <c r="D31" s="337">
        <f>SUM('[11]CAM %'!$Y$14:$Y$18)</f>
        <v>0.10683412505676355</v>
      </c>
      <c r="E31" s="337">
        <f>'[11]CAM %'!$Y$19</f>
        <v>1.1940409560145266E-2</v>
      </c>
      <c r="F31" s="337">
        <f>'[11]CAM %'!$Y$20</f>
        <v>7.0640579982163081E-4</v>
      </c>
      <c r="G31" s="337">
        <f>'[11]CAM %'!$Y$22</f>
        <v>0.10760229189189116</v>
      </c>
      <c r="H31" s="321"/>
      <c r="I31" s="340"/>
      <c r="J31" s="304"/>
    </row>
    <row r="32" spans="1:46">
      <c r="A32" s="201"/>
      <c r="B32" s="253" t="s">
        <v>517</v>
      </c>
      <c r="C32" s="323"/>
      <c r="D32" s="337">
        <f>SUM('[11]CAM %'!$Z$14:$Z$18)</f>
        <v>0.12188314400175553</v>
      </c>
      <c r="E32" s="337">
        <f>'[11]CAM %'!$Z$19</f>
        <v>0</v>
      </c>
      <c r="F32" s="337">
        <f>'[11]CAM %'!$Z$20</f>
        <v>0</v>
      </c>
      <c r="G32" s="337">
        <f>'[11]CAM %'!$Z$22</f>
        <v>0</v>
      </c>
      <c r="H32" s="321"/>
      <c r="I32" s="340"/>
      <c r="J32" s="304"/>
    </row>
    <row r="33" spans="1:10">
      <c r="A33" s="201"/>
      <c r="B33" s="253" t="s">
        <v>515</v>
      </c>
      <c r="C33" s="323"/>
      <c r="D33" s="337">
        <f>SUM('[11]CAM %'!$U$14:$U$18)</f>
        <v>0.12056831057981743</v>
      </c>
      <c r="E33" s="337">
        <f>'[11]CAM %'!$U$19</f>
        <v>3.3341888350354055E-3</v>
      </c>
      <c r="F33" s="337">
        <f>'[11]CAM %'!$U$20</f>
        <v>4.3142253216106488E-4</v>
      </c>
      <c r="G33" s="337">
        <f>'[11]CAM %'!$U$22</f>
        <v>0</v>
      </c>
      <c r="H33" s="321"/>
      <c r="I33" s="340"/>
      <c r="J33" s="304"/>
    </row>
    <row r="34" spans="1:10">
      <c r="A34" s="201"/>
      <c r="B34" s="253" t="s">
        <v>516</v>
      </c>
      <c r="C34" s="323"/>
      <c r="D34" s="337">
        <f>SUM('[11]CAM %'!$L$14:$L$18)</f>
        <v>8.9069466374700479E-2</v>
      </c>
      <c r="E34" s="337">
        <f>'[11]CAM %'!$L$19</f>
        <v>2.4614114639740423E-2</v>
      </c>
      <c r="F34" s="337">
        <f>'[11]CAM %'!$L$20</f>
        <v>1.870153345103424E-3</v>
      </c>
      <c r="G34" s="337">
        <f>'[11]CAM %'!$L$22</f>
        <v>0</v>
      </c>
      <c r="H34" s="321"/>
      <c r="I34" s="340"/>
      <c r="J34" s="304"/>
    </row>
    <row r="35" spans="1:10">
      <c r="A35" s="201"/>
      <c r="B35" s="253" t="s">
        <v>518</v>
      </c>
      <c r="C35" s="323"/>
      <c r="D35" s="337">
        <f>SUM('[11]CAM %'!$N$14:$N$18)</f>
        <v>0.18480427354690343</v>
      </c>
      <c r="E35" s="337">
        <f>'[11]CAM %'!$N$19</f>
        <v>0</v>
      </c>
      <c r="F35" s="337">
        <f>'[11]CAM %'!$N$20</f>
        <v>0</v>
      </c>
      <c r="G35" s="337">
        <f>'[11]CAM %'!$N$22</f>
        <v>0</v>
      </c>
      <c r="H35" s="321"/>
      <c r="I35" s="340"/>
      <c r="J35" s="304"/>
    </row>
    <row r="36" spans="1:10">
      <c r="A36" s="201"/>
      <c r="B36" s="253" t="s">
        <v>403</v>
      </c>
      <c r="C36" s="323"/>
      <c r="D36" s="337">
        <f>SUM('[11]Corp Drivers'!$L$15:$L$19)</f>
        <v>0.10043217675268094</v>
      </c>
      <c r="E36" s="337">
        <f>'[11]Corp Drivers'!$L$20</f>
        <v>1.4586486463130867E-3</v>
      </c>
      <c r="F36" s="337">
        <f>'[11]Corp Drivers'!$L$21</f>
        <v>2.9802194180662753E-3</v>
      </c>
      <c r="G36" s="337">
        <f>'[11]Corp Drivers'!$L$23</f>
        <v>5.9598335875665947E-3</v>
      </c>
      <c r="H36" s="321"/>
      <c r="I36" s="340"/>
      <c r="J36" s="304"/>
    </row>
    <row r="37" spans="1:10">
      <c r="A37" s="201"/>
      <c r="B37" s="253" t="s">
        <v>404</v>
      </c>
      <c r="C37" s="323"/>
      <c r="D37" s="337">
        <f>SUM('[11]Corp Drivers'!$V$15:$V$19)</f>
        <v>0.10368145525524722</v>
      </c>
      <c r="E37" s="337">
        <f>'[11]Corp Drivers'!$V$20</f>
        <v>5.9131341675666745E-3</v>
      </c>
      <c r="F37" s="337">
        <f>'[11]Corp Drivers'!$V$21</f>
        <v>1.4590712027159954E-2</v>
      </c>
      <c r="G37" s="337">
        <f>'[11]Corp Drivers'!$V$23</f>
        <v>2.4385616832350829E-2</v>
      </c>
      <c r="H37" s="321"/>
      <c r="I37" s="340"/>
      <c r="J37" s="304"/>
    </row>
    <row r="38" spans="1:10">
      <c r="A38" s="201"/>
      <c r="B38" s="805" t="s">
        <v>486</v>
      </c>
      <c r="C38" s="185"/>
      <c r="D38" s="799">
        <f>SUM('[11]CAM %'!$X$14:$X$18)</f>
        <v>0.12133745795825715</v>
      </c>
      <c r="E38" s="799">
        <f>'[11]CAM %'!$X$19</f>
        <v>2.4042969590624941E-3</v>
      </c>
      <c r="F38" s="799">
        <f>'[11]CAM %'!$X$20</f>
        <v>2.5567095499285115E-3</v>
      </c>
      <c r="G38" s="799">
        <f>'[11]CAM %'!$X$22</f>
        <v>3.1936573473877579E-2</v>
      </c>
      <c r="H38" s="804"/>
      <c r="I38" s="340"/>
      <c r="J38" s="304"/>
    </row>
    <row r="39" spans="1:10">
      <c r="A39" s="201"/>
      <c r="B39" s="338"/>
      <c r="C39" s="179"/>
      <c r="D39" s="339"/>
      <c r="E39" s="339"/>
      <c r="F39" s="339"/>
      <c r="G39" s="339"/>
      <c r="H39" s="339"/>
      <c r="I39" s="340"/>
      <c r="J39" s="304"/>
    </row>
    <row r="40" spans="1:10">
      <c r="A40" s="201"/>
      <c r="B40" s="333" t="s">
        <v>327</v>
      </c>
      <c r="C40" s="334"/>
      <c r="D40" s="339">
        <f>SUM([11]CAM!$G$441,[11]CAM!$H$441,[11]CAM!$K$441,[11]CAM!$L$441,[11]CAM!$M$441,[11]CAM!$N$441,[11]CAM!$U$441,[11]CAM!$X$441,[11]CAM!$Y$441,[11]CAM!$Z$441,[11]CAM!$AD$441,[11]CAM!$AE$441,[11]CAM!$AF$441,[11]CAM!$AG$441,[11]CAM!$AH$441,[11]CAM!$AI$441,[11]CAM!$AJ$441,[11]CAM!$AM$441,[11]CAM!$AN$441,[11]CAM!$AO$441,[11]CAM!$AP$441,[11]CAM!$AQ$441,[11]CAM!$AR$441,[11]CAM!$CS$441,[11]CAM!$CT$441,[11]CAM!$CU$441,[11]CAM!$CV$441)/1000</f>
        <v>4202.7265900000002</v>
      </c>
      <c r="E40" s="339">
        <f>SUM([11]CAM!$G$219,[11]CAM!$H$219,[11]CAM!$K$219,[11]CAM!$L$219,[11]CAM!$M$219,[11]CAM!$N$219,[11]CAM!$U$219,[11]CAM!$X$219,[11]CAM!$Y$219,[11]CAM!$Z$219,[11]CAM!$AD$219,[11]CAM!$AE$219,[11]CAM!$AF$219,[11]CAM!$AG$219,[11]CAM!$AH$219,[11]CAM!$AI$219,[11]CAM!$AJ$219,[11]CAM!$AM$219,[11]CAM!$AN$219,[11]CAM!$AO$219,[11]CAM!$AP$219,[11]CAM!$AQ$219,[11]CAM!$AR$219,[11]CAM!$CS$219,[11]CAM!$CT$219,[11]CAM!$CU$219,[11]CAM!$CV$219)/1000</f>
        <v>214.09305000000001</v>
      </c>
      <c r="F40" s="339">
        <f>SUM([11]CAM!$G$235,[11]CAM!$H$235,[11]CAM!$K$235,[11]CAM!$L$235,[11]CAM!$M$235,[11]CAM!$N$235,[11]CAM!$U$235,[11]CAM!$X$235,[11]CAM!$Y$235,[11]CAM!$Z$235,[11]CAM!$AD$235,[11]CAM!$AE$235,[11]CAM!$AF$235,[11]CAM!$AG$235,[11]CAM!$AH$235,[11]CAM!$AI$235,[11]CAM!$AJ$235,[11]CAM!$AM$235,[11]CAM!$AN$235,[11]CAM!$AO$235,[11]CAM!$AP$235,[11]CAM!$AQ$235,[11]CAM!$AR$235,[11]CAM!$CS$235,[11]CAM!$CT$235,[11]CAM!$CU$235,[11]CAM!$CV$235)/1000</f>
        <v>326.07952</v>
      </c>
      <c r="G40" s="339">
        <f>SUM([11]CAM!$G$244,[11]CAM!$H$244,[11]CAM!$K$244,[11]CAM!$L$244,[11]CAM!$M$244,[11]CAM!$N$244,[11]CAM!$U$244,[11]CAM!$X$244,[11]CAM!$Y$244,[11]CAM!$Z$244,[11]CAM!$AD$244,[11]CAM!$AE$244,[11]CAM!$AF$244,[11]CAM!$AG$244,[11]CAM!$AH$244,[11]CAM!$AI$244,[11]CAM!$AJ$244,[11]CAM!$AM$244,[11]CAM!$AN$244,[11]CAM!$AO$244,[11]CAM!$AP$244,[11]CAM!$AQ$244,[11]CAM!$AR$244,[11]CAM!$CS$244,[11]CAM!$CT$244,[11]CAM!$CU$244,[11]CAM!$CV$244)/1000</f>
        <v>1157.5541099999998</v>
      </c>
      <c r="H40" s="339">
        <f>SUM(D40:G40)</f>
        <v>5900.4532700000009</v>
      </c>
      <c r="I40" s="340"/>
      <c r="J40" s="304"/>
    </row>
    <row r="41" spans="1:10">
      <c r="A41" s="201"/>
      <c r="B41" s="179"/>
      <c r="C41" s="334"/>
      <c r="D41" s="179"/>
      <c r="E41" s="179"/>
      <c r="F41" s="179"/>
      <c r="G41" s="179"/>
      <c r="H41" s="334"/>
      <c r="I41" s="340"/>
      <c r="J41" s="304"/>
    </row>
    <row r="42" spans="1:10">
      <c r="A42" s="339"/>
      <c r="B42" s="343"/>
      <c r="C42" s="344"/>
      <c r="D42" s="343"/>
      <c r="E42" s="343"/>
      <c r="F42" s="343"/>
      <c r="G42" s="343"/>
      <c r="H42" s="344"/>
      <c r="J42" s="304"/>
    </row>
    <row r="43" spans="1:10">
      <c r="G43" s="179"/>
      <c r="J43" s="304"/>
    </row>
    <row r="44" spans="1:10">
      <c r="D44" s="179"/>
      <c r="E44" s="179"/>
      <c r="F44" s="179"/>
      <c r="G44" s="179"/>
      <c r="H44" s="179"/>
      <c r="I44" s="340"/>
      <c r="J44" s="304"/>
    </row>
    <row r="45" spans="1:10">
      <c r="A45" s="179"/>
      <c r="B45" s="307" t="s">
        <v>125</v>
      </c>
      <c r="C45" s="179"/>
      <c r="D45" s="179"/>
      <c r="E45" s="179"/>
      <c r="F45" s="179"/>
      <c r="G45" s="179"/>
      <c r="H45" s="179"/>
      <c r="I45" s="340"/>
      <c r="J45" s="304"/>
    </row>
    <row r="46" spans="1:10">
      <c r="A46" s="179"/>
      <c r="B46" s="179"/>
      <c r="C46" s="179"/>
      <c r="D46" s="179"/>
      <c r="E46" s="179"/>
      <c r="F46" s="179"/>
      <c r="J46" s="304"/>
    </row>
    <row r="47" spans="1:10">
      <c r="A47" s="179"/>
      <c r="B47" s="345" t="s">
        <v>396</v>
      </c>
      <c r="C47" s="346"/>
      <c r="D47" s="346"/>
      <c r="E47" s="346"/>
      <c r="F47" s="346"/>
      <c r="G47" s="347"/>
      <c r="H47" s="333"/>
      <c r="I47" s="340"/>
      <c r="J47" s="304"/>
    </row>
    <row r="48" spans="1:10">
      <c r="A48" s="179"/>
      <c r="B48" s="348" t="s">
        <v>399</v>
      </c>
      <c r="C48" s="179"/>
      <c r="D48" s="179"/>
      <c r="E48" s="179"/>
      <c r="F48" s="179"/>
      <c r="G48" s="334"/>
      <c r="H48" s="333"/>
      <c r="I48" s="340"/>
      <c r="J48" s="304"/>
    </row>
    <row r="49" spans="1:10">
      <c r="A49" s="179"/>
      <c r="B49" s="333" t="s">
        <v>397</v>
      </c>
      <c r="C49" s="179"/>
      <c r="D49" s="179"/>
      <c r="E49" s="179"/>
      <c r="F49" s="179"/>
      <c r="G49" s="334"/>
      <c r="H49" s="333"/>
      <c r="I49" s="340"/>
      <c r="J49" s="304"/>
    </row>
    <row r="50" spans="1:10">
      <c r="A50" s="179"/>
      <c r="B50" s="873" t="s">
        <v>398</v>
      </c>
      <c r="C50" s="874"/>
      <c r="D50" s="874"/>
      <c r="E50" s="874"/>
      <c r="F50" s="874"/>
      <c r="G50" s="875"/>
      <c r="H50" s="333"/>
      <c r="I50" s="340"/>
      <c r="J50" s="304"/>
    </row>
    <row r="51" spans="1:10">
      <c r="A51" s="179"/>
      <c r="B51" s="873"/>
      <c r="C51" s="874"/>
      <c r="D51" s="874"/>
      <c r="E51" s="874"/>
      <c r="F51" s="874"/>
      <c r="G51" s="875"/>
      <c r="H51" s="333"/>
      <c r="I51" s="340"/>
      <c r="J51" s="304"/>
    </row>
    <row r="52" spans="1:10">
      <c r="A52" s="179"/>
      <c r="B52" s="348" t="s">
        <v>400</v>
      </c>
      <c r="C52" s="179"/>
      <c r="D52" s="179"/>
      <c r="E52" s="179"/>
      <c r="F52" s="179"/>
      <c r="G52" s="334"/>
      <c r="H52" s="333"/>
      <c r="I52" s="340"/>
      <c r="J52" s="304"/>
    </row>
    <row r="53" spans="1:10">
      <c r="A53" s="179"/>
      <c r="B53" s="333" t="s">
        <v>519</v>
      </c>
      <c r="C53" s="179"/>
      <c r="D53" s="179"/>
      <c r="E53" s="179"/>
      <c r="F53" s="179"/>
      <c r="G53" s="334"/>
      <c r="H53" s="333"/>
      <c r="I53" s="340"/>
      <c r="J53" s="304"/>
    </row>
    <row r="54" spans="1:10">
      <c r="A54" s="349"/>
      <c r="B54" s="350"/>
      <c r="C54" s="343"/>
      <c r="D54" s="343"/>
      <c r="E54" s="343"/>
      <c r="F54" s="343"/>
      <c r="G54" s="344"/>
      <c r="H54" s="333"/>
      <c r="I54" s="340"/>
      <c r="J54" s="304"/>
    </row>
    <row r="55" spans="1:10">
      <c r="A55" s="349"/>
      <c r="B55" s="179"/>
      <c r="C55" s="179"/>
      <c r="D55" s="179"/>
      <c r="E55" s="179"/>
      <c r="F55" s="179"/>
      <c r="J55" s="304"/>
    </row>
    <row r="56" spans="1:10" ht="15">
      <c r="A56" s="351"/>
      <c r="B56" s="351"/>
      <c r="C56" s="351"/>
      <c r="D56" s="351"/>
      <c r="E56" s="351"/>
      <c r="F56" s="351"/>
      <c r="G56" s="351"/>
      <c r="H56" s="351"/>
      <c r="I56" s="352"/>
      <c r="J56" s="304"/>
    </row>
    <row r="57" spans="1:10" ht="15">
      <c r="A57" s="351"/>
      <c r="B57" s="351"/>
      <c r="C57" s="351"/>
      <c r="D57" s="351"/>
      <c r="E57" s="351"/>
      <c r="F57" s="351"/>
      <c r="G57" s="351"/>
      <c r="H57" s="351"/>
      <c r="I57" s="352"/>
      <c r="J57" s="304"/>
    </row>
    <row r="58" spans="1:10" ht="15">
      <c r="A58" s="351"/>
      <c r="B58" s="351"/>
      <c r="C58" s="351"/>
      <c r="D58" s="351"/>
      <c r="E58" s="351"/>
      <c r="F58" s="351"/>
      <c r="G58" s="351"/>
      <c r="H58" s="351"/>
      <c r="I58" s="352"/>
      <c r="J58" s="304"/>
    </row>
    <row r="74" spans="2:10">
      <c r="B74" s="308"/>
      <c r="I74" s="304"/>
      <c r="J74" s="304"/>
    </row>
    <row r="85" spans="2:10">
      <c r="B85" s="353"/>
      <c r="I85" s="304"/>
      <c r="J85" s="304"/>
    </row>
    <row r="86" spans="2:10">
      <c r="B86" s="353"/>
      <c r="I86" s="304"/>
      <c r="J86" s="304"/>
    </row>
    <row r="87" spans="2:10">
      <c r="B87" s="353"/>
      <c r="I87" s="304"/>
      <c r="J87" s="304"/>
    </row>
  </sheetData>
  <mergeCells count="6">
    <mergeCell ref="A1:H1"/>
    <mergeCell ref="A2:H2"/>
    <mergeCell ref="K5:L5"/>
    <mergeCell ref="A5:H5"/>
    <mergeCell ref="A9:H9"/>
    <mergeCell ref="B50:G51"/>
  </mergeCells>
  <phoneticPr fontId="5" type="noConversion"/>
  <printOptions horizontalCentered="1" gridLinesSet="0"/>
  <pageMargins left="0.15748031496062992" right="0.15748031496062992" top="0.11811023622047245" bottom="0.11811023622047245" header="0.11811023622047245" footer="0.11811023622047245"/>
  <pageSetup paperSize="9" scale="77" orientation="landscape" r:id="rId1"/>
  <headerFooter alignWithMargins="0">
    <oddFooter>&amp;C&amp;P&amp;RAER Information Guideline (Version 2)</oddFooter>
  </headerFooter>
  <customProperties>
    <customPr name="_pios_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K53"/>
  <sheetViews>
    <sheetView showGridLines="0" view="pageBreakPreview" zoomScaleNormal="60" zoomScaleSheetLayoutView="100" workbookViewId="0">
      <selection activeCell="A5" sqref="A5:H5"/>
    </sheetView>
  </sheetViews>
  <sheetFormatPr defaultColWidth="8.140625" defaultRowHeight="12.75"/>
  <cols>
    <col min="1" max="1" width="12.140625" style="304" customWidth="1"/>
    <col min="2" max="2" width="19.7109375" style="304" customWidth="1"/>
    <col min="3" max="3" width="16.7109375" style="304" customWidth="1"/>
    <col min="4" max="8" width="17.7109375" style="304" customWidth="1"/>
    <col min="9" max="9" width="3.140625" style="304" customWidth="1"/>
    <col min="10" max="16384" width="8.140625" style="304"/>
  </cols>
  <sheetData>
    <row r="1" spans="1:11" s="115" customFormat="1" ht="18.75">
      <c r="A1" s="978" t="s">
        <v>526</v>
      </c>
      <c r="B1" s="978"/>
      <c r="C1" s="978"/>
      <c r="D1" s="978"/>
      <c r="E1" s="978"/>
      <c r="F1" s="978"/>
      <c r="G1" s="978"/>
      <c r="H1" s="978"/>
    </row>
    <row r="2" spans="1:11" s="163" customFormat="1" ht="17.25" customHeight="1">
      <c r="A2" s="868" t="s">
        <v>203</v>
      </c>
      <c r="B2" s="879"/>
      <c r="C2" s="879"/>
      <c r="D2" s="879"/>
      <c r="E2" s="879"/>
      <c r="F2" s="879"/>
      <c r="G2" s="879"/>
      <c r="H2" s="354"/>
      <c r="I2" s="355"/>
      <c r="J2" s="299"/>
      <c r="K2" s="299"/>
    </row>
    <row r="3" spans="1:11" s="235" customFormat="1" ht="12.75" customHeight="1">
      <c r="A3" s="232"/>
      <c r="B3" s="233"/>
      <c r="C3" s="233"/>
      <c r="D3" s="233"/>
      <c r="E3" s="233"/>
      <c r="F3" s="233"/>
      <c r="G3" s="233"/>
      <c r="H3" s="233"/>
      <c r="I3" s="233"/>
      <c r="J3" s="234"/>
      <c r="K3" s="234"/>
    </row>
    <row r="4" spans="1:11" s="115" customFormat="1"/>
    <row r="5" spans="1:11" s="115" customFormat="1" ht="15.75">
      <c r="A5" s="861"/>
      <c r="B5" s="884"/>
      <c r="C5" s="884"/>
      <c r="D5" s="884"/>
      <c r="E5" s="884"/>
      <c r="F5" s="884"/>
      <c r="G5" s="884"/>
      <c r="H5" s="884"/>
      <c r="I5" s="356"/>
      <c r="J5" s="870"/>
      <c r="K5" s="870"/>
    </row>
    <row r="6" spans="1:11" ht="15">
      <c r="A6" s="357"/>
      <c r="B6" s="351"/>
      <c r="C6" s="351"/>
      <c r="D6" s="351"/>
      <c r="E6" s="351"/>
      <c r="F6" s="351"/>
      <c r="G6" s="351"/>
      <c r="H6" s="351"/>
      <c r="I6" s="351"/>
    </row>
    <row r="7" spans="1:11">
      <c r="A7" s="305" t="s">
        <v>497</v>
      </c>
      <c r="D7" s="96"/>
    </row>
    <row r="8" spans="1:11">
      <c r="A8" s="305"/>
    </row>
    <row r="9" spans="1:11" ht="30.75" customHeight="1">
      <c r="A9" s="880" t="s">
        <v>436</v>
      </c>
      <c r="B9" s="881"/>
      <c r="C9" s="881"/>
      <c r="D9" s="881"/>
      <c r="E9" s="881"/>
      <c r="F9" s="881"/>
      <c r="G9" s="881"/>
      <c r="H9" s="881"/>
      <c r="I9" s="881"/>
    </row>
    <row r="10" spans="1:11">
      <c r="A10" s="305"/>
    </row>
    <row r="11" spans="1:11">
      <c r="B11" s="307" t="s">
        <v>455</v>
      </c>
    </row>
    <row r="13" spans="1:11" ht="31.5" customHeight="1">
      <c r="B13" s="880" t="s">
        <v>437</v>
      </c>
      <c r="C13" s="881"/>
      <c r="D13" s="881"/>
      <c r="E13" s="881"/>
      <c r="F13" s="881"/>
      <c r="G13" s="881"/>
      <c r="H13" s="881"/>
      <c r="I13" s="881"/>
    </row>
    <row r="14" spans="1:11">
      <c r="B14" s="358" t="s">
        <v>6</v>
      </c>
    </row>
    <row r="15" spans="1:11" s="326" customFormat="1" ht="51">
      <c r="A15" s="101" t="s">
        <v>111</v>
      </c>
      <c r="B15" s="885" t="s">
        <v>112</v>
      </c>
      <c r="C15" s="886"/>
      <c r="D15" s="171" t="s">
        <v>70</v>
      </c>
      <c r="E15" s="105" t="s">
        <v>13</v>
      </c>
      <c r="F15" s="172" t="s">
        <v>14</v>
      </c>
      <c r="G15" s="172" t="s">
        <v>22</v>
      </c>
      <c r="H15" s="243" t="s">
        <v>39</v>
      </c>
      <c r="I15" s="330"/>
    </row>
    <row r="16" spans="1:11">
      <c r="A16" s="359"/>
      <c r="B16" s="359"/>
      <c r="C16" s="347"/>
      <c r="D16" s="112" t="s">
        <v>94</v>
      </c>
      <c r="E16" s="112" t="s">
        <v>94</v>
      </c>
      <c r="F16" s="112" t="s">
        <v>94</v>
      </c>
      <c r="G16" s="112" t="s">
        <v>94</v>
      </c>
      <c r="H16" s="360" t="s">
        <v>94</v>
      </c>
      <c r="I16" s="333"/>
    </row>
    <row r="17" spans="1:9" ht="6" customHeight="1">
      <c r="A17" s="333"/>
      <c r="B17" s="333"/>
      <c r="C17" s="334"/>
      <c r="D17" s="334"/>
      <c r="E17" s="201"/>
      <c r="F17" s="201"/>
      <c r="G17" s="201"/>
      <c r="H17" s="201"/>
      <c r="I17" s="333"/>
    </row>
    <row r="18" spans="1:9" s="326" customFormat="1" ht="30.75" customHeight="1">
      <c r="A18" s="330"/>
      <c r="B18" s="882" t="s">
        <v>438</v>
      </c>
      <c r="C18" s="883"/>
      <c r="D18" s="331"/>
      <c r="E18" s="321"/>
      <c r="F18" s="321"/>
      <c r="G18" s="321"/>
      <c r="H18" s="321"/>
      <c r="I18" s="330"/>
    </row>
    <row r="19" spans="1:9" s="326" customFormat="1" ht="15" customHeight="1">
      <c r="A19" s="330"/>
      <c r="B19" s="361"/>
      <c r="C19" s="331"/>
      <c r="D19" s="331"/>
      <c r="E19" s="321"/>
      <c r="F19" s="321"/>
      <c r="G19" s="321"/>
      <c r="H19" s="321"/>
      <c r="I19" s="330"/>
    </row>
    <row r="20" spans="1:9">
      <c r="A20" s="333"/>
      <c r="B20" s="362" t="s">
        <v>369</v>
      </c>
      <c r="C20" s="334"/>
      <c r="D20" s="334">
        <f>'DISAGG Opex'!I23-'DISAGG Aloc1'!D40</f>
        <v>2988.3720399915828</v>
      </c>
      <c r="E20" s="334">
        <f>'DISAGG Opex'!J23-'DISAGG Aloc1'!E40</f>
        <v>61.867157774922987</v>
      </c>
      <c r="F20" s="334">
        <f>'DISAGG Opex'!K23-'DISAGG Aloc1'!F40</f>
        <v>620.2895850648116</v>
      </c>
      <c r="G20" s="334">
        <f>'DISAGG Opex'!L23-'DISAGG Aloc1'!G40</f>
        <v>624.93184000000065</v>
      </c>
      <c r="H20" s="201">
        <f>SUM(D20:G20)</f>
        <v>4295.4606228313178</v>
      </c>
      <c r="I20" s="333"/>
    </row>
    <row r="21" spans="1:9" ht="13.5" thickBot="1">
      <c r="A21" s="333"/>
      <c r="B21" s="333"/>
      <c r="C21" s="334"/>
      <c r="D21" s="363"/>
      <c r="E21" s="364"/>
      <c r="F21" s="364"/>
      <c r="G21" s="364"/>
      <c r="H21" s="364"/>
      <c r="I21" s="333"/>
    </row>
    <row r="22" spans="1:9" ht="13.5" thickTop="1">
      <c r="A22" s="350"/>
      <c r="B22" s="350"/>
      <c r="C22" s="344"/>
      <c r="D22" s="343"/>
      <c r="E22" s="343"/>
      <c r="F22" s="343"/>
      <c r="G22" s="343"/>
      <c r="H22" s="344"/>
    </row>
    <row r="23" spans="1:9">
      <c r="A23" s="179"/>
      <c r="B23" s="179"/>
      <c r="C23" s="179"/>
      <c r="D23" s="179"/>
      <c r="E23" s="179"/>
      <c r="F23" s="179"/>
      <c r="G23" s="179"/>
      <c r="H23" s="179"/>
    </row>
    <row r="24" spans="1:9">
      <c r="A24" s="179"/>
      <c r="B24" s="307" t="s">
        <v>125</v>
      </c>
      <c r="C24" s="179"/>
      <c r="D24" s="179"/>
      <c r="E24" s="179"/>
      <c r="F24" s="179"/>
      <c r="G24" s="179"/>
      <c r="H24" s="179"/>
      <c r="I24" s="179"/>
    </row>
    <row r="25" spans="1:9">
      <c r="A25" s="179"/>
      <c r="B25" s="179"/>
      <c r="C25" s="179"/>
      <c r="D25" s="179"/>
      <c r="E25" s="179"/>
      <c r="F25" s="179"/>
    </row>
    <row r="26" spans="1:9">
      <c r="A26" s="179"/>
      <c r="B26" s="359"/>
      <c r="C26" s="346"/>
      <c r="D26" s="346"/>
      <c r="E26" s="346"/>
      <c r="F26" s="346"/>
      <c r="G26" s="347"/>
      <c r="H26" s="179"/>
      <c r="I26" s="179"/>
    </row>
    <row r="27" spans="1:9">
      <c r="A27" s="179"/>
      <c r="B27" s="876" t="s">
        <v>407</v>
      </c>
      <c r="C27" s="877"/>
      <c r="D27" s="877"/>
      <c r="E27" s="877"/>
      <c r="F27" s="877"/>
      <c r="G27" s="878"/>
      <c r="H27" s="179"/>
      <c r="I27" s="179"/>
    </row>
    <row r="28" spans="1:9">
      <c r="A28" s="179"/>
      <c r="B28" s="876"/>
      <c r="C28" s="877"/>
      <c r="D28" s="877"/>
      <c r="E28" s="877"/>
      <c r="F28" s="877"/>
      <c r="G28" s="878"/>
      <c r="H28" s="179"/>
      <c r="I28" s="179"/>
    </row>
    <row r="29" spans="1:9">
      <c r="A29" s="179"/>
      <c r="B29" s="350"/>
      <c r="C29" s="343"/>
      <c r="D29" s="343"/>
      <c r="E29" s="343"/>
      <c r="F29" s="343"/>
      <c r="G29" s="344"/>
      <c r="H29" s="179"/>
      <c r="I29" s="179"/>
    </row>
    <row r="30" spans="1:9">
      <c r="A30" s="179"/>
      <c r="C30" s="179"/>
      <c r="D30" s="179"/>
      <c r="E30" s="179"/>
      <c r="F30" s="179"/>
    </row>
    <row r="31" spans="1:9">
      <c r="A31" s="349"/>
      <c r="B31" s="307" t="s">
        <v>126</v>
      </c>
      <c r="C31" s="179"/>
      <c r="D31" s="179"/>
      <c r="E31" s="179"/>
      <c r="F31" s="179"/>
      <c r="G31" s="179"/>
      <c r="H31" s="179"/>
      <c r="I31" s="179"/>
    </row>
    <row r="32" spans="1:9">
      <c r="A32" s="349"/>
      <c r="B32" s="179"/>
      <c r="C32" s="179"/>
      <c r="D32" s="179"/>
      <c r="E32" s="179"/>
      <c r="F32" s="179"/>
    </row>
    <row r="33" spans="1:9">
      <c r="A33" s="349"/>
      <c r="B33" s="359"/>
      <c r="C33" s="346"/>
      <c r="D33" s="346"/>
      <c r="E33" s="346"/>
      <c r="F33" s="346"/>
      <c r="G33" s="347"/>
      <c r="H33" s="179"/>
      <c r="I33" s="179"/>
    </row>
    <row r="34" spans="1:9" ht="3.75" customHeight="1">
      <c r="B34" s="876" t="s">
        <v>405</v>
      </c>
      <c r="C34" s="877"/>
      <c r="D34" s="877"/>
      <c r="E34" s="877"/>
      <c r="F34" s="877"/>
      <c r="G34" s="878"/>
      <c r="H34" s="179"/>
      <c r="I34" s="179"/>
    </row>
    <row r="35" spans="1:9">
      <c r="B35" s="876"/>
      <c r="C35" s="877"/>
      <c r="D35" s="877"/>
      <c r="E35" s="877"/>
      <c r="F35" s="877"/>
      <c r="G35" s="878"/>
      <c r="H35" s="179"/>
      <c r="I35" s="179"/>
    </row>
    <row r="36" spans="1:9">
      <c r="B36" s="876"/>
      <c r="C36" s="877"/>
      <c r="D36" s="877"/>
      <c r="E36" s="877"/>
      <c r="F36" s="877"/>
      <c r="G36" s="878"/>
      <c r="H36" s="179"/>
      <c r="I36" s="179"/>
    </row>
    <row r="37" spans="1:9">
      <c r="B37" s="350"/>
      <c r="C37" s="343"/>
      <c r="D37" s="343"/>
      <c r="E37" s="343"/>
      <c r="F37" s="343"/>
      <c r="G37" s="344"/>
      <c r="H37" s="179"/>
      <c r="I37" s="179"/>
    </row>
    <row r="39" spans="1:9" ht="30" customHeight="1">
      <c r="B39" s="880" t="s">
        <v>7</v>
      </c>
      <c r="C39" s="881"/>
      <c r="D39" s="881"/>
      <c r="E39" s="881"/>
      <c r="F39" s="881"/>
      <c r="G39" s="881"/>
      <c r="H39" s="881"/>
      <c r="I39" s="881"/>
    </row>
    <row r="41" spans="1:9">
      <c r="B41" s="359"/>
      <c r="C41" s="346"/>
      <c r="D41" s="346"/>
      <c r="E41" s="346"/>
      <c r="F41" s="346"/>
      <c r="G41" s="347"/>
      <c r="H41" s="179"/>
      <c r="I41" s="179"/>
    </row>
    <row r="42" spans="1:9">
      <c r="B42" s="876" t="s">
        <v>408</v>
      </c>
      <c r="C42" s="877"/>
      <c r="D42" s="877"/>
      <c r="E42" s="877"/>
      <c r="F42" s="877"/>
      <c r="G42" s="878"/>
      <c r="H42" s="179"/>
      <c r="I42" s="179"/>
    </row>
    <row r="43" spans="1:9">
      <c r="B43" s="876"/>
      <c r="C43" s="877"/>
      <c r="D43" s="877"/>
      <c r="E43" s="877"/>
      <c r="F43" s="877"/>
      <c r="G43" s="878"/>
      <c r="H43" s="179"/>
      <c r="I43" s="179"/>
    </row>
    <row r="44" spans="1:9">
      <c r="B44" s="350"/>
      <c r="C44" s="343"/>
      <c r="D44" s="343"/>
      <c r="E44" s="343"/>
      <c r="F44" s="343"/>
      <c r="G44" s="344"/>
      <c r="H44" s="179"/>
      <c r="I44" s="179"/>
    </row>
    <row r="46" spans="1:9">
      <c r="B46" s="308" t="s">
        <v>439</v>
      </c>
    </row>
    <row r="48" spans="1:9">
      <c r="B48" s="359"/>
      <c r="C48" s="346"/>
      <c r="D48" s="346"/>
      <c r="E48" s="346"/>
      <c r="F48" s="346"/>
      <c r="G48" s="347"/>
      <c r="H48" s="179"/>
    </row>
    <row r="49" spans="2:8">
      <c r="B49" s="333" t="s">
        <v>406</v>
      </c>
      <c r="C49" s="179"/>
      <c r="D49" s="179"/>
      <c r="E49" s="179"/>
      <c r="F49" s="179"/>
      <c r="G49" s="334"/>
      <c r="H49" s="179"/>
    </row>
    <row r="50" spans="2:8">
      <c r="B50" s="350"/>
      <c r="C50" s="343"/>
      <c r="D50" s="343"/>
      <c r="E50" s="343"/>
      <c r="F50" s="343"/>
      <c r="G50" s="344"/>
      <c r="H50" s="179"/>
    </row>
    <row r="51" spans="2:8">
      <c r="B51" s="353"/>
    </row>
    <row r="52" spans="2:8">
      <c r="B52" s="353"/>
    </row>
    <row r="53" spans="2:8">
      <c r="B53" s="353"/>
    </row>
  </sheetData>
  <mergeCells count="12">
    <mergeCell ref="A1:H1"/>
    <mergeCell ref="B42:G43"/>
    <mergeCell ref="A2:G2"/>
    <mergeCell ref="B39:I39"/>
    <mergeCell ref="B18:C18"/>
    <mergeCell ref="J5:K5"/>
    <mergeCell ref="A9:I9"/>
    <mergeCell ref="B13:I13"/>
    <mergeCell ref="A5:H5"/>
    <mergeCell ref="B15:C15"/>
    <mergeCell ref="B34:G36"/>
    <mergeCell ref="B27:G28"/>
  </mergeCells>
  <phoneticPr fontId="5" type="noConversion"/>
  <printOptions horizontalCentered="1" gridLinesSet="0"/>
  <pageMargins left="0.15748031496062992" right="0.15748031496062992" top="0.11811023622047245" bottom="0.11811023622047245" header="0.11811023622047245" footer="0.11811023622047245"/>
  <pageSetup paperSize="9" scale="77" orientation="landscape" r:id="rId1"/>
  <headerFooter alignWithMargins="0">
    <oddFooter>&amp;C&amp;P&amp;RAER Information Guideline (Version 2)</oddFooter>
  </headerFooter>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00B050"/>
  </sheetPr>
  <dimension ref="A1:U54"/>
  <sheetViews>
    <sheetView showGridLines="0" showZeros="0" view="pageBreakPreview" zoomScaleNormal="100" workbookViewId="0">
      <selection sqref="A1:H1"/>
    </sheetView>
  </sheetViews>
  <sheetFormatPr defaultColWidth="8.140625" defaultRowHeight="12.75"/>
  <cols>
    <col min="1" max="1" width="15.5703125" style="395" customWidth="1"/>
    <col min="2" max="2" width="3" style="366" customWidth="1"/>
    <col min="3" max="3" width="50.5703125" style="366" customWidth="1"/>
    <col min="4" max="4" width="17.28515625" style="366" customWidth="1"/>
    <col min="5" max="5" width="17.85546875" style="366" customWidth="1"/>
    <col min="6" max="6" width="19" style="366" customWidth="1"/>
    <col min="7" max="16384" width="8.140625" style="366"/>
  </cols>
  <sheetData>
    <row r="1" spans="1:21" s="115" customFormat="1" ht="18.75">
      <c r="A1" s="978" t="s">
        <v>526</v>
      </c>
      <c r="B1" s="978"/>
      <c r="C1" s="978"/>
      <c r="D1" s="978"/>
      <c r="E1" s="978"/>
      <c r="F1" s="978"/>
      <c r="G1" s="978"/>
      <c r="H1" s="978"/>
    </row>
    <row r="2" spans="1:21" s="163" customFormat="1" ht="42.75" customHeight="1">
      <c r="A2" s="862" t="s">
        <v>204</v>
      </c>
      <c r="B2" s="881"/>
      <c r="C2" s="881"/>
      <c r="D2" s="881"/>
      <c r="E2" s="881"/>
      <c r="F2" s="365"/>
      <c r="G2" s="299"/>
    </row>
    <row r="3" spans="1:21" s="235" customFormat="1" ht="18.75">
      <c r="A3" s="232"/>
      <c r="B3" s="233"/>
      <c r="C3" s="233"/>
      <c r="D3" s="233"/>
      <c r="E3" s="233"/>
      <c r="F3" s="233"/>
      <c r="G3" s="234"/>
    </row>
    <row r="4" spans="1:21" s="115" customFormat="1"/>
    <row r="5" spans="1:21" s="115" customFormat="1" ht="15.75">
      <c r="A5" s="861"/>
      <c r="B5" s="861"/>
      <c r="C5" s="861"/>
      <c r="D5" s="861"/>
      <c r="E5" s="861"/>
      <c r="F5" s="861"/>
      <c r="G5" s="236"/>
    </row>
    <row r="6" spans="1:21" ht="15">
      <c r="A6" s="301"/>
      <c r="B6" s="301"/>
      <c r="C6" s="301"/>
      <c r="D6" s="301"/>
      <c r="E6" s="301"/>
      <c r="F6" s="301"/>
    </row>
    <row r="7" spans="1:21">
      <c r="A7" s="95" t="s">
        <v>497</v>
      </c>
      <c r="B7" s="367"/>
      <c r="C7" s="166"/>
      <c r="D7" s="96"/>
      <c r="E7" s="115"/>
      <c r="F7" s="368"/>
    </row>
    <row r="8" spans="1:21">
      <c r="A8" s="95"/>
      <c r="B8" s="367"/>
      <c r="C8" s="166"/>
      <c r="D8" s="86"/>
      <c r="E8" s="115"/>
      <c r="F8" s="368"/>
    </row>
    <row r="9" spans="1:21">
      <c r="A9" s="369" t="s">
        <v>127</v>
      </c>
      <c r="B9" s="370" t="s">
        <v>128</v>
      </c>
      <c r="C9" s="371"/>
      <c r="D9" s="372" t="s">
        <v>129</v>
      </c>
      <c r="E9" s="373"/>
      <c r="F9" s="374" t="s">
        <v>130</v>
      </c>
      <c r="G9" s="86"/>
      <c r="H9" s="86"/>
      <c r="I9" s="86"/>
      <c r="J9" s="86"/>
      <c r="K9" s="86"/>
      <c r="L9" s="86"/>
      <c r="M9" s="86"/>
      <c r="N9" s="86"/>
      <c r="O9" s="86"/>
      <c r="P9" s="86"/>
      <c r="Q9" s="86"/>
      <c r="R9" s="86"/>
      <c r="S9" s="86"/>
      <c r="T9" s="86"/>
      <c r="U9" s="86"/>
    </row>
    <row r="10" spans="1:21">
      <c r="A10" s="375" t="s">
        <v>131</v>
      </c>
      <c r="B10" s="376"/>
      <c r="C10" s="377" t="s">
        <v>132</v>
      </c>
      <c r="D10" s="378" t="s">
        <v>133</v>
      </c>
      <c r="E10" s="379" t="s">
        <v>134</v>
      </c>
      <c r="F10" s="379" t="s">
        <v>135</v>
      </c>
      <c r="G10" s="86"/>
      <c r="H10" s="86"/>
      <c r="I10" s="86"/>
      <c r="J10" s="86"/>
      <c r="K10" s="86"/>
      <c r="L10" s="86"/>
      <c r="M10" s="86"/>
      <c r="N10" s="86"/>
      <c r="O10" s="86"/>
      <c r="P10" s="86"/>
      <c r="Q10" s="86"/>
      <c r="R10" s="86"/>
      <c r="S10" s="86"/>
      <c r="T10" s="86"/>
      <c r="U10" s="86"/>
    </row>
    <row r="11" spans="1:21">
      <c r="A11" s="380"/>
      <c r="B11" s="381"/>
      <c r="C11" s="382"/>
      <c r="D11" s="383" t="s">
        <v>94</v>
      </c>
      <c r="E11" s="384" t="s">
        <v>94</v>
      </c>
      <c r="F11" s="385" t="s">
        <v>136</v>
      </c>
      <c r="G11" s="86"/>
      <c r="H11" s="86"/>
      <c r="I11" s="86"/>
      <c r="J11" s="86"/>
      <c r="K11" s="86"/>
      <c r="L11" s="86"/>
      <c r="M11" s="86"/>
      <c r="N11" s="86"/>
      <c r="O11" s="86"/>
      <c r="P11" s="86"/>
      <c r="Q11" s="86"/>
      <c r="R11" s="86"/>
      <c r="S11" s="86"/>
      <c r="T11" s="86"/>
      <c r="U11" s="86"/>
    </row>
    <row r="12" spans="1:21">
      <c r="A12" s="887" t="s">
        <v>503</v>
      </c>
      <c r="B12" s="888"/>
      <c r="C12" s="888"/>
      <c r="D12" s="888"/>
      <c r="E12" s="888"/>
      <c r="F12" s="889"/>
      <c r="G12" s="86"/>
      <c r="H12" s="86"/>
      <c r="I12" s="86"/>
      <c r="J12" s="86"/>
      <c r="K12" s="86"/>
      <c r="L12" s="86"/>
      <c r="M12" s="86"/>
      <c r="N12" s="86"/>
      <c r="O12" s="86"/>
      <c r="P12" s="86"/>
      <c r="Q12" s="86"/>
      <c r="R12" s="86"/>
      <c r="S12" s="86"/>
      <c r="T12" s="86"/>
      <c r="U12" s="86"/>
    </row>
    <row r="13" spans="1:21">
      <c r="A13" s="890"/>
      <c r="B13" s="891"/>
      <c r="C13" s="891"/>
      <c r="D13" s="891"/>
      <c r="E13" s="891"/>
      <c r="F13" s="892"/>
      <c r="G13" s="86"/>
      <c r="H13" s="86"/>
      <c r="I13" s="86"/>
      <c r="J13" s="86"/>
      <c r="K13" s="86"/>
      <c r="L13" s="86"/>
      <c r="M13" s="86"/>
      <c r="N13" s="86"/>
      <c r="O13" s="86"/>
      <c r="P13" s="86"/>
      <c r="Q13" s="86"/>
      <c r="R13" s="86"/>
      <c r="S13" s="86"/>
      <c r="T13" s="86"/>
      <c r="U13" s="86"/>
    </row>
    <row r="14" spans="1:21" ht="13.5" thickBot="1">
      <c r="A14" s="893"/>
      <c r="B14" s="894"/>
      <c r="C14" s="894"/>
      <c r="D14" s="894"/>
      <c r="E14" s="894"/>
      <c r="F14" s="895"/>
      <c r="G14" s="86"/>
      <c r="H14" s="86"/>
      <c r="I14" s="86"/>
      <c r="J14" s="86"/>
      <c r="K14" s="86"/>
      <c r="L14" s="86"/>
      <c r="M14" s="86"/>
      <c r="N14" s="86"/>
      <c r="O14" s="86"/>
      <c r="P14" s="86"/>
      <c r="Q14" s="86"/>
      <c r="R14" s="86"/>
      <c r="S14" s="86"/>
      <c r="T14" s="86"/>
      <c r="U14" s="86"/>
    </row>
    <row r="15" spans="1:21" ht="13.5" thickBot="1">
      <c r="A15" s="386"/>
      <c r="B15" s="387"/>
      <c r="C15" s="388" t="s">
        <v>332</v>
      </c>
      <c r="D15" s="389"/>
      <c r="E15" s="389"/>
      <c r="F15" s="390"/>
      <c r="G15" s="86"/>
      <c r="H15" s="86"/>
      <c r="I15" s="86"/>
      <c r="J15" s="86"/>
      <c r="K15" s="86"/>
      <c r="L15" s="86"/>
      <c r="M15" s="86"/>
      <c r="N15" s="86"/>
      <c r="O15" s="86"/>
      <c r="P15" s="86"/>
      <c r="Q15" s="86"/>
      <c r="R15" s="86"/>
      <c r="S15" s="86"/>
      <c r="T15" s="86"/>
      <c r="U15" s="86"/>
    </row>
    <row r="16" spans="1:21">
      <c r="A16" s="391"/>
      <c r="B16" s="392"/>
      <c r="C16" s="166"/>
      <c r="D16" s="392"/>
      <c r="E16" s="392"/>
      <c r="F16" s="128"/>
      <c r="G16" s="86"/>
      <c r="H16" s="86"/>
      <c r="I16" s="86"/>
      <c r="J16" s="86"/>
      <c r="K16" s="86"/>
      <c r="L16" s="86"/>
      <c r="M16" s="86"/>
      <c r="N16" s="86"/>
      <c r="O16" s="86"/>
      <c r="P16" s="86"/>
      <c r="Q16" s="86"/>
      <c r="R16" s="86"/>
      <c r="S16" s="86"/>
      <c r="T16" s="86"/>
      <c r="U16" s="86"/>
    </row>
    <row r="17" spans="1:21">
      <c r="A17" s="776"/>
      <c r="B17" s="777"/>
      <c r="C17" s="778"/>
      <c r="D17" s="777"/>
      <c r="E17" s="779"/>
      <c r="F17" s="780"/>
      <c r="G17" s="86"/>
      <c r="H17" s="86"/>
      <c r="I17" s="86"/>
      <c r="J17" s="86"/>
      <c r="K17" s="86"/>
      <c r="L17" s="86"/>
      <c r="M17" s="86"/>
      <c r="N17" s="86"/>
      <c r="O17" s="86"/>
      <c r="P17" s="86"/>
      <c r="Q17" s="86"/>
      <c r="R17" s="86"/>
      <c r="S17" s="86"/>
      <c r="T17" s="86"/>
      <c r="U17" s="86"/>
    </row>
    <row r="18" spans="1:21">
      <c r="A18" s="391">
        <v>81</v>
      </c>
      <c r="B18" s="392" t="s">
        <v>330</v>
      </c>
      <c r="C18" s="166"/>
      <c r="D18" s="782">
        <f>[13]Sheet1!$D$21*1000</f>
        <v>783.9861747655068</v>
      </c>
      <c r="E18" s="283"/>
      <c r="F18" s="780"/>
      <c r="G18" s="86"/>
      <c r="H18" s="86"/>
      <c r="I18" s="86"/>
      <c r="J18" s="86"/>
      <c r="K18" s="86"/>
      <c r="L18" s="86"/>
      <c r="M18" s="86"/>
      <c r="N18" s="86"/>
      <c r="O18" s="86"/>
      <c r="P18" s="86"/>
      <c r="Q18" s="86"/>
      <c r="R18" s="86"/>
      <c r="S18" s="86"/>
      <c r="T18" s="86"/>
      <c r="U18" s="86"/>
    </row>
    <row r="19" spans="1:21">
      <c r="A19" s="783"/>
      <c r="B19" s="392"/>
      <c r="C19" s="784" t="s">
        <v>331</v>
      </c>
      <c r="D19" s="166"/>
      <c r="E19" s="785">
        <f>D18</f>
        <v>783.9861747655068</v>
      </c>
      <c r="F19" s="780"/>
      <c r="G19" s="86"/>
      <c r="H19" s="86"/>
      <c r="I19" s="86"/>
      <c r="J19" s="86"/>
      <c r="K19" s="86"/>
      <c r="L19" s="86"/>
      <c r="M19" s="86"/>
      <c r="N19" s="86"/>
      <c r="O19" s="86"/>
      <c r="P19" s="86"/>
      <c r="Q19" s="86"/>
      <c r="R19" s="86"/>
      <c r="S19" s="86"/>
      <c r="T19" s="86"/>
      <c r="U19" s="86"/>
    </row>
    <row r="20" spans="1:21">
      <c r="A20" s="783"/>
      <c r="B20" s="393" t="s">
        <v>504</v>
      </c>
      <c r="C20" s="784"/>
      <c r="D20" s="166"/>
      <c r="E20" s="283"/>
      <c r="F20" s="780"/>
      <c r="G20" s="86"/>
      <c r="H20" s="86"/>
      <c r="I20" s="86"/>
      <c r="J20" s="86"/>
      <c r="K20" s="86"/>
      <c r="L20" s="86"/>
      <c r="M20" s="86"/>
      <c r="N20" s="86"/>
      <c r="O20" s="86"/>
      <c r="P20" s="86"/>
      <c r="Q20" s="86"/>
      <c r="R20" s="86"/>
      <c r="S20" s="86"/>
      <c r="T20" s="86"/>
      <c r="U20" s="86"/>
    </row>
    <row r="21" spans="1:21">
      <c r="A21" s="391"/>
      <c r="B21" s="786"/>
      <c r="C21" s="290"/>
      <c r="D21" s="392"/>
      <c r="E21" s="283"/>
      <c r="F21" s="780"/>
      <c r="G21" s="86"/>
      <c r="H21" s="86"/>
      <c r="I21" s="86"/>
      <c r="J21" s="86"/>
      <c r="K21" s="86"/>
      <c r="L21" s="86"/>
      <c r="M21" s="86"/>
      <c r="N21" s="86"/>
      <c r="O21" s="86"/>
      <c r="P21" s="86"/>
      <c r="Q21" s="86"/>
      <c r="R21" s="86"/>
      <c r="S21" s="86"/>
      <c r="T21" s="86"/>
      <c r="U21" s="86"/>
    </row>
    <row r="22" spans="1:21">
      <c r="A22" s="391"/>
      <c r="B22" s="392"/>
      <c r="C22" s="166"/>
      <c r="D22" s="392"/>
      <c r="E22" s="283"/>
      <c r="F22" s="780"/>
      <c r="G22" s="86"/>
      <c r="H22" s="86"/>
      <c r="I22" s="86"/>
      <c r="J22" s="86"/>
      <c r="K22" s="86"/>
      <c r="L22" s="86"/>
      <c r="M22" s="86"/>
      <c r="N22" s="86"/>
      <c r="O22" s="86"/>
      <c r="P22" s="86"/>
      <c r="Q22" s="86"/>
      <c r="R22" s="86"/>
      <c r="S22" s="86"/>
      <c r="T22" s="86"/>
      <c r="U22" s="86"/>
    </row>
    <row r="23" spans="1:21">
      <c r="A23" s="391">
        <v>82</v>
      </c>
      <c r="B23" s="787" t="s">
        <v>334</v>
      </c>
      <c r="C23" s="788"/>
      <c r="D23" s="782">
        <f>-'DISAGG Inc'!F31+('[14]3.3 Assets (RAB)'!$C$14/1000)</f>
        <v>2573.3652799090778</v>
      </c>
      <c r="E23" s="785"/>
      <c r="F23" s="780"/>
      <c r="G23" s="86"/>
      <c r="H23" s="86"/>
      <c r="I23" s="86"/>
      <c r="J23" s="86"/>
      <c r="K23" s="86"/>
      <c r="L23" s="86"/>
      <c r="M23" s="86"/>
      <c r="N23" s="86"/>
      <c r="O23" s="86"/>
      <c r="P23" s="86"/>
      <c r="Q23" s="86"/>
      <c r="R23" s="86"/>
      <c r="S23" s="86"/>
      <c r="T23" s="86"/>
      <c r="U23" s="86"/>
    </row>
    <row r="24" spans="1:21" ht="12.75" customHeight="1">
      <c r="A24" s="391"/>
      <c r="B24" s="787"/>
      <c r="C24" s="788" t="s">
        <v>335</v>
      </c>
      <c r="D24" s="782"/>
      <c r="E24" s="785">
        <f>D23</f>
        <v>2573.3652799090778</v>
      </c>
      <c r="F24" s="780"/>
      <c r="G24" s="86"/>
      <c r="H24" s="86"/>
      <c r="I24" s="86"/>
      <c r="J24" s="86"/>
      <c r="K24" s="86"/>
      <c r="L24" s="86"/>
      <c r="M24" s="86"/>
      <c r="N24" s="86"/>
      <c r="O24" s="86"/>
      <c r="P24" s="86"/>
      <c r="Q24" s="86"/>
      <c r="R24" s="86"/>
      <c r="S24" s="86"/>
      <c r="T24" s="86"/>
      <c r="U24" s="86"/>
    </row>
    <row r="25" spans="1:21" ht="24.95" customHeight="1">
      <c r="A25" s="391"/>
      <c r="B25" s="896" t="s">
        <v>510</v>
      </c>
      <c r="C25" s="897"/>
      <c r="D25" s="782"/>
      <c r="E25" s="785"/>
      <c r="F25" s="780"/>
      <c r="G25" s="86"/>
      <c r="H25" s="86"/>
      <c r="I25" s="86"/>
      <c r="J25" s="86"/>
      <c r="K25" s="86"/>
      <c r="L25" s="86"/>
      <c r="M25" s="86"/>
      <c r="N25" s="86"/>
      <c r="O25" s="86"/>
      <c r="P25" s="86"/>
      <c r="Q25" s="86"/>
      <c r="R25" s="86"/>
      <c r="S25" s="86"/>
      <c r="T25" s="86"/>
      <c r="U25" s="86"/>
    </row>
    <row r="26" spans="1:21">
      <c r="A26" s="391"/>
      <c r="B26" s="789"/>
      <c r="C26" s="790"/>
      <c r="D26" s="782"/>
      <c r="E26" s="785"/>
      <c r="F26" s="780"/>
      <c r="G26" s="86"/>
      <c r="H26" s="86"/>
      <c r="I26" s="86"/>
      <c r="J26" s="86"/>
      <c r="K26" s="86"/>
      <c r="L26" s="86"/>
      <c r="M26" s="86"/>
      <c r="N26" s="86"/>
      <c r="O26" s="86"/>
      <c r="P26" s="86"/>
      <c r="Q26" s="86"/>
      <c r="R26" s="86"/>
      <c r="S26" s="86"/>
      <c r="T26" s="86"/>
      <c r="U26" s="86"/>
    </row>
    <row r="27" spans="1:21">
      <c r="A27" s="391"/>
      <c r="B27" s="392"/>
      <c r="C27" s="166"/>
      <c r="D27" s="392"/>
      <c r="E27" s="283"/>
      <c r="F27" s="780"/>
      <c r="G27" s="86"/>
      <c r="H27" s="86"/>
      <c r="I27" s="86"/>
      <c r="J27" s="86"/>
      <c r="K27" s="86"/>
      <c r="L27" s="86"/>
      <c r="M27" s="86"/>
      <c r="N27" s="86"/>
      <c r="O27" s="86"/>
      <c r="P27" s="86"/>
      <c r="Q27" s="86"/>
      <c r="R27" s="86"/>
      <c r="S27" s="86"/>
      <c r="T27" s="86"/>
      <c r="U27" s="86"/>
    </row>
    <row r="28" spans="1:21">
      <c r="A28" s="391">
        <v>83</v>
      </c>
      <c r="B28" s="787" t="s">
        <v>485</v>
      </c>
      <c r="C28" s="788"/>
      <c r="D28" s="782">
        <f>'DISAGG Inc'!F17</f>
        <v>2265.1540800000002</v>
      </c>
      <c r="E28" s="785"/>
      <c r="F28" s="780"/>
      <c r="G28" s="86"/>
      <c r="H28" s="86"/>
      <c r="I28" s="86"/>
      <c r="J28" s="86"/>
      <c r="K28" s="86"/>
      <c r="L28" s="86"/>
      <c r="M28" s="86"/>
      <c r="N28" s="86"/>
      <c r="O28" s="86"/>
      <c r="P28" s="86"/>
      <c r="Q28" s="86"/>
      <c r="R28" s="86"/>
      <c r="S28" s="86"/>
      <c r="T28" s="86"/>
      <c r="U28" s="86"/>
    </row>
    <row r="29" spans="1:21">
      <c r="A29" s="391"/>
      <c r="B29" s="787"/>
      <c r="C29" s="788" t="s">
        <v>335</v>
      </c>
      <c r="D29" s="782"/>
      <c r="E29" s="785">
        <f>D28</f>
        <v>2265.1540800000002</v>
      </c>
      <c r="F29" s="780"/>
      <c r="G29" s="86"/>
      <c r="H29" s="86"/>
      <c r="I29" s="86"/>
      <c r="J29" s="86"/>
      <c r="K29" s="86"/>
      <c r="L29" s="86"/>
      <c r="M29" s="86"/>
      <c r="N29" s="86"/>
      <c r="O29" s="86"/>
      <c r="P29" s="86"/>
      <c r="Q29" s="86"/>
      <c r="R29" s="86"/>
      <c r="S29" s="86"/>
      <c r="T29" s="86"/>
      <c r="U29" s="86"/>
    </row>
    <row r="30" spans="1:21" ht="25.5" customHeight="1">
      <c r="A30" s="391"/>
      <c r="B30" s="896" t="s">
        <v>522</v>
      </c>
      <c r="C30" s="897"/>
      <c r="D30" s="782"/>
      <c r="E30" s="785"/>
      <c r="F30" s="780"/>
      <c r="G30" s="86"/>
      <c r="H30" s="86"/>
      <c r="I30" s="86"/>
      <c r="J30" s="86"/>
      <c r="K30" s="86"/>
      <c r="L30" s="86"/>
      <c r="M30" s="86"/>
      <c r="N30" s="86"/>
      <c r="O30" s="86"/>
      <c r="P30" s="86"/>
      <c r="Q30" s="86"/>
      <c r="R30" s="86"/>
      <c r="S30" s="86"/>
      <c r="T30" s="86"/>
      <c r="U30" s="86"/>
    </row>
    <row r="31" spans="1:21">
      <c r="A31" s="391"/>
      <c r="B31" s="789"/>
      <c r="C31" s="790"/>
      <c r="D31" s="792"/>
      <c r="E31" s="785"/>
      <c r="F31" s="780"/>
      <c r="G31" s="86"/>
      <c r="H31" s="86"/>
      <c r="I31" s="86"/>
      <c r="J31" s="86"/>
      <c r="K31" s="86"/>
      <c r="L31" s="86"/>
      <c r="M31" s="86"/>
      <c r="N31" s="86"/>
      <c r="O31" s="86"/>
      <c r="P31" s="86"/>
      <c r="Q31" s="86"/>
      <c r="R31" s="86"/>
      <c r="S31" s="86"/>
      <c r="T31" s="86"/>
      <c r="U31" s="86"/>
    </row>
    <row r="32" spans="1:21">
      <c r="A32" s="391"/>
      <c r="B32" s="392"/>
      <c r="C32" s="166"/>
      <c r="D32" s="392"/>
      <c r="E32" s="392"/>
      <c r="F32" s="128"/>
      <c r="G32" s="86"/>
      <c r="H32" s="86"/>
      <c r="I32" s="86"/>
      <c r="J32" s="86"/>
      <c r="K32" s="86"/>
      <c r="L32" s="86"/>
      <c r="M32" s="86"/>
      <c r="N32" s="86"/>
      <c r="O32" s="86"/>
      <c r="P32" s="86"/>
      <c r="Q32" s="86"/>
      <c r="R32" s="86"/>
      <c r="S32" s="86"/>
      <c r="T32" s="86"/>
      <c r="U32" s="86"/>
    </row>
    <row r="33" spans="1:21">
      <c r="A33" s="391"/>
      <c r="B33" s="392"/>
      <c r="C33" s="166"/>
      <c r="D33" s="392"/>
      <c r="E33" s="392"/>
      <c r="F33" s="128"/>
      <c r="G33" s="86"/>
      <c r="H33" s="86"/>
      <c r="I33" s="86"/>
      <c r="J33" s="86"/>
      <c r="K33" s="86"/>
      <c r="L33" s="86"/>
      <c r="M33" s="86"/>
      <c r="N33" s="86"/>
      <c r="O33" s="86"/>
      <c r="P33" s="86"/>
      <c r="Q33" s="86"/>
      <c r="R33" s="86"/>
      <c r="S33" s="86"/>
      <c r="T33" s="86"/>
      <c r="U33" s="86"/>
    </row>
    <row r="34" spans="1:21">
      <c r="A34" s="391"/>
      <c r="B34" s="392"/>
      <c r="C34" s="166"/>
      <c r="D34" s="392"/>
      <c r="E34" s="392"/>
      <c r="F34" s="128"/>
      <c r="G34" s="86"/>
      <c r="H34" s="86"/>
      <c r="I34" s="86"/>
      <c r="J34" s="86"/>
      <c r="K34" s="86"/>
      <c r="L34" s="86"/>
      <c r="M34" s="86"/>
      <c r="N34" s="86"/>
      <c r="O34" s="86"/>
      <c r="P34" s="86"/>
      <c r="Q34" s="86"/>
      <c r="R34" s="86"/>
      <c r="S34" s="86"/>
      <c r="T34" s="86"/>
      <c r="U34" s="86"/>
    </row>
    <row r="35" spans="1:21">
      <c r="A35" s="391"/>
      <c r="B35" s="392"/>
      <c r="C35" s="166"/>
      <c r="D35" s="392"/>
      <c r="E35" s="392"/>
      <c r="F35" s="128"/>
      <c r="G35" s="86"/>
      <c r="H35" s="86"/>
      <c r="I35" s="86"/>
      <c r="J35" s="86"/>
      <c r="K35" s="86"/>
      <c r="L35" s="86"/>
      <c r="M35" s="86"/>
      <c r="N35" s="86"/>
      <c r="O35" s="86"/>
      <c r="P35" s="86"/>
      <c r="Q35" s="86"/>
      <c r="R35" s="86"/>
      <c r="S35" s="86"/>
      <c r="T35" s="86"/>
      <c r="U35" s="86"/>
    </row>
    <row r="36" spans="1:21">
      <c r="A36" s="391"/>
      <c r="B36" s="392"/>
      <c r="C36" s="166"/>
      <c r="D36" s="392"/>
      <c r="E36" s="392"/>
      <c r="F36" s="128"/>
      <c r="G36" s="86"/>
      <c r="H36" s="86"/>
      <c r="I36" s="86"/>
      <c r="J36" s="86"/>
      <c r="K36" s="86"/>
      <c r="L36" s="86"/>
      <c r="M36" s="86"/>
      <c r="N36" s="86"/>
      <c r="O36" s="86"/>
      <c r="P36" s="86"/>
      <c r="Q36" s="86"/>
      <c r="R36" s="86"/>
      <c r="S36" s="86"/>
      <c r="T36" s="86"/>
      <c r="U36" s="86"/>
    </row>
    <row r="37" spans="1:21">
      <c r="A37" s="391"/>
      <c r="B37" s="392"/>
      <c r="C37" s="166"/>
      <c r="D37" s="392"/>
      <c r="E37" s="392"/>
      <c r="F37" s="128"/>
      <c r="G37" s="86"/>
      <c r="H37" s="86"/>
      <c r="I37" s="86"/>
      <c r="J37" s="86"/>
      <c r="K37" s="86"/>
      <c r="L37" s="86"/>
      <c r="M37" s="86"/>
      <c r="N37" s="86"/>
      <c r="O37" s="86"/>
      <c r="P37" s="86"/>
      <c r="Q37" s="86"/>
      <c r="R37" s="86"/>
      <c r="S37" s="86"/>
      <c r="T37" s="86"/>
      <c r="U37" s="86"/>
    </row>
    <row r="38" spans="1:21">
      <c r="A38" s="391"/>
      <c r="B38" s="393"/>
      <c r="C38" s="166"/>
      <c r="D38" s="392"/>
      <c r="E38" s="392"/>
      <c r="F38" s="128"/>
      <c r="G38" s="86"/>
      <c r="H38" s="86"/>
      <c r="I38" s="86"/>
      <c r="J38" s="86"/>
      <c r="K38" s="86"/>
      <c r="L38" s="86"/>
      <c r="M38" s="86"/>
      <c r="N38" s="86"/>
      <c r="O38" s="86"/>
      <c r="P38" s="86"/>
      <c r="Q38" s="86"/>
      <c r="R38" s="86"/>
      <c r="S38" s="86"/>
      <c r="T38" s="86"/>
      <c r="U38" s="86"/>
    </row>
    <row r="39" spans="1:21">
      <c r="A39" s="391"/>
      <c r="B39" s="393"/>
      <c r="C39" s="166"/>
      <c r="D39" s="392"/>
      <c r="E39" s="392"/>
      <c r="F39" s="128"/>
      <c r="G39" s="86"/>
      <c r="H39" s="86"/>
      <c r="I39" s="86"/>
      <c r="J39" s="86"/>
      <c r="K39" s="86"/>
      <c r="L39" s="86"/>
      <c r="M39" s="86"/>
      <c r="N39" s="86"/>
      <c r="O39" s="86"/>
      <c r="P39" s="86"/>
      <c r="Q39" s="86"/>
      <c r="R39" s="86"/>
      <c r="S39" s="86"/>
      <c r="T39" s="86"/>
      <c r="U39" s="86"/>
    </row>
    <row r="40" spans="1:21">
      <c r="A40" s="394"/>
      <c r="B40" s="155"/>
      <c r="C40" s="288"/>
      <c r="D40" s="155"/>
      <c r="E40" s="155"/>
      <c r="F40" s="156"/>
      <c r="G40" s="86"/>
      <c r="H40" s="86"/>
      <c r="I40" s="86"/>
      <c r="J40" s="86"/>
      <c r="K40" s="86"/>
      <c r="L40" s="86"/>
      <c r="M40" s="86"/>
      <c r="N40" s="86"/>
      <c r="O40" s="86"/>
      <c r="P40" s="86"/>
      <c r="Q40" s="86"/>
      <c r="R40" s="86"/>
      <c r="S40" s="86"/>
      <c r="T40" s="86"/>
      <c r="U40" s="86"/>
    </row>
    <row r="41" spans="1:21">
      <c r="G41" s="86"/>
      <c r="H41" s="86"/>
      <c r="I41" s="86"/>
      <c r="J41" s="86"/>
      <c r="K41" s="86"/>
      <c r="L41" s="86"/>
      <c r="M41" s="86"/>
      <c r="N41" s="86"/>
      <c r="O41" s="86"/>
      <c r="P41" s="86"/>
      <c r="Q41" s="86"/>
      <c r="R41" s="86"/>
      <c r="S41" s="86"/>
      <c r="T41" s="86"/>
      <c r="U41" s="86"/>
    </row>
    <row r="42" spans="1:21">
      <c r="A42" s="396" t="s">
        <v>99</v>
      </c>
      <c r="G42" s="86"/>
      <c r="H42" s="86"/>
      <c r="I42" s="86"/>
      <c r="J42" s="86"/>
      <c r="K42" s="86"/>
      <c r="L42" s="86"/>
      <c r="M42" s="86"/>
      <c r="N42" s="86"/>
      <c r="O42" s="86"/>
      <c r="P42" s="86"/>
      <c r="Q42" s="86"/>
      <c r="R42" s="86"/>
      <c r="S42" s="86"/>
      <c r="T42" s="86"/>
      <c r="U42" s="86"/>
    </row>
    <row r="43" spans="1:21">
      <c r="A43" s="397" t="s">
        <v>137</v>
      </c>
      <c r="G43" s="86"/>
      <c r="H43" s="86"/>
      <c r="I43" s="86"/>
      <c r="J43" s="86"/>
      <c r="K43" s="86"/>
      <c r="L43" s="86"/>
      <c r="M43" s="86"/>
      <c r="N43" s="86"/>
      <c r="O43" s="86"/>
      <c r="P43" s="86"/>
      <c r="Q43" s="86"/>
      <c r="R43" s="86"/>
      <c r="S43" s="86"/>
      <c r="T43" s="86"/>
      <c r="U43" s="86"/>
    </row>
    <row r="44" spans="1:21">
      <c r="A44" s="397" t="s">
        <v>305</v>
      </c>
      <c r="G44" s="86"/>
      <c r="H44" s="86"/>
      <c r="I44" s="86"/>
      <c r="J44" s="86"/>
      <c r="K44" s="86"/>
      <c r="L44" s="86"/>
      <c r="M44" s="86"/>
      <c r="N44" s="86"/>
      <c r="O44" s="86"/>
      <c r="P44" s="86"/>
      <c r="Q44" s="86"/>
      <c r="R44" s="86"/>
      <c r="S44" s="86"/>
      <c r="T44" s="86"/>
      <c r="U44" s="86"/>
    </row>
    <row r="45" spans="1:21">
      <c r="A45" s="88" t="s">
        <v>138</v>
      </c>
      <c r="G45" s="86"/>
      <c r="H45" s="86"/>
      <c r="I45" s="86"/>
      <c r="J45" s="86"/>
      <c r="K45" s="86"/>
      <c r="L45" s="86"/>
      <c r="M45" s="86"/>
      <c r="N45" s="86"/>
      <c r="O45" s="86"/>
      <c r="P45" s="86"/>
      <c r="Q45" s="86"/>
      <c r="R45" s="86"/>
      <c r="S45" s="86"/>
      <c r="T45" s="86"/>
      <c r="U45" s="86"/>
    </row>
    <row r="46" spans="1:21">
      <c r="A46" s="395" t="s">
        <v>139</v>
      </c>
      <c r="G46" s="86"/>
      <c r="H46" s="86"/>
      <c r="I46" s="86"/>
      <c r="J46" s="86"/>
      <c r="K46" s="86"/>
      <c r="L46" s="86"/>
      <c r="M46" s="86"/>
      <c r="N46" s="86"/>
      <c r="O46" s="86"/>
      <c r="P46" s="86"/>
      <c r="Q46" s="86"/>
      <c r="R46" s="86"/>
      <c r="S46" s="86"/>
      <c r="T46" s="86"/>
      <c r="U46" s="86"/>
    </row>
    <row r="47" spans="1:21">
      <c r="B47" s="398"/>
      <c r="G47" s="86"/>
      <c r="H47" s="86"/>
      <c r="I47" s="86"/>
      <c r="J47" s="86"/>
      <c r="K47" s="86"/>
      <c r="L47" s="86"/>
      <c r="M47" s="86"/>
      <c r="N47" s="86"/>
      <c r="O47" s="86"/>
      <c r="P47" s="86"/>
      <c r="Q47" s="86"/>
      <c r="R47" s="86"/>
      <c r="S47" s="86"/>
      <c r="T47" s="86"/>
      <c r="U47" s="86"/>
    </row>
    <row r="48" spans="1:21">
      <c r="G48" s="86"/>
      <c r="H48" s="86"/>
      <c r="I48" s="86"/>
      <c r="J48" s="86"/>
      <c r="K48" s="86"/>
      <c r="L48" s="86"/>
      <c r="M48" s="86"/>
      <c r="N48" s="86"/>
      <c r="O48" s="86"/>
      <c r="P48" s="86"/>
      <c r="Q48" s="86"/>
      <c r="R48" s="86"/>
      <c r="S48" s="86"/>
      <c r="T48" s="86"/>
      <c r="U48" s="86"/>
    </row>
    <row r="49" spans="1:21">
      <c r="A49" s="366"/>
      <c r="G49" s="86"/>
      <c r="H49" s="86"/>
      <c r="I49" s="86"/>
      <c r="J49" s="86"/>
      <c r="K49" s="86"/>
      <c r="L49" s="86"/>
      <c r="M49" s="86"/>
      <c r="N49" s="86"/>
      <c r="O49" s="86"/>
      <c r="P49" s="86"/>
      <c r="Q49" s="86"/>
      <c r="R49" s="86"/>
      <c r="S49" s="86"/>
      <c r="T49" s="86"/>
      <c r="U49" s="86"/>
    </row>
    <row r="50" spans="1:21">
      <c r="G50" s="86"/>
      <c r="H50" s="86"/>
      <c r="I50" s="86"/>
      <c r="J50" s="86"/>
      <c r="K50" s="86"/>
      <c r="L50" s="86"/>
      <c r="M50" s="86"/>
      <c r="N50" s="86"/>
      <c r="O50" s="86"/>
      <c r="P50" s="86"/>
      <c r="Q50" s="86"/>
      <c r="R50" s="86"/>
      <c r="S50" s="86"/>
      <c r="T50" s="86"/>
      <c r="U50" s="86"/>
    </row>
    <row r="51" spans="1:21">
      <c r="G51" s="86"/>
      <c r="H51" s="86"/>
      <c r="I51" s="86"/>
      <c r="J51" s="86"/>
      <c r="K51" s="86"/>
      <c r="L51" s="86"/>
      <c r="M51" s="86"/>
      <c r="N51" s="86"/>
      <c r="O51" s="86"/>
      <c r="P51" s="86"/>
      <c r="Q51" s="86"/>
      <c r="R51" s="86"/>
      <c r="S51" s="86"/>
      <c r="T51" s="86"/>
      <c r="U51" s="86"/>
    </row>
    <row r="52" spans="1:21">
      <c r="G52" s="86"/>
      <c r="H52" s="86"/>
      <c r="I52" s="86"/>
      <c r="J52" s="86"/>
      <c r="K52" s="86"/>
      <c r="L52" s="86"/>
      <c r="M52" s="86"/>
      <c r="N52" s="86"/>
      <c r="O52" s="86"/>
      <c r="P52" s="86"/>
      <c r="Q52" s="86"/>
      <c r="R52" s="86"/>
      <c r="S52" s="86"/>
      <c r="T52" s="86"/>
      <c r="U52" s="86"/>
    </row>
    <row r="53" spans="1:21">
      <c r="G53" s="86"/>
      <c r="H53" s="86"/>
      <c r="I53" s="86"/>
      <c r="J53" s="86"/>
      <c r="K53" s="86"/>
      <c r="L53" s="86"/>
      <c r="M53" s="86"/>
      <c r="N53" s="86"/>
      <c r="O53" s="86"/>
      <c r="P53" s="86"/>
      <c r="Q53" s="86"/>
      <c r="R53" s="86"/>
      <c r="S53" s="86"/>
      <c r="T53" s="86"/>
      <c r="U53" s="86"/>
    </row>
    <row r="54" spans="1:21">
      <c r="G54" s="86"/>
      <c r="H54" s="86"/>
      <c r="I54" s="86"/>
      <c r="J54" s="86"/>
      <c r="K54" s="86"/>
      <c r="L54" s="86"/>
      <c r="M54" s="86"/>
      <c r="N54" s="86"/>
      <c r="O54" s="86"/>
      <c r="P54" s="86"/>
      <c r="Q54" s="86"/>
      <c r="R54" s="86"/>
      <c r="S54" s="86"/>
      <c r="T54" s="86"/>
      <c r="U54" s="86"/>
    </row>
  </sheetData>
  <mergeCells count="6">
    <mergeCell ref="A1:H1"/>
    <mergeCell ref="A5:F5"/>
    <mergeCell ref="A2:E2"/>
    <mergeCell ref="A12:F14"/>
    <mergeCell ref="B25:C25"/>
    <mergeCell ref="B30:C30"/>
  </mergeCells>
  <phoneticPr fontId="5" type="noConversion"/>
  <printOptions horizontalCentered="1" gridLinesSet="0"/>
  <pageMargins left="0.15748031496062992" right="0.15748031496062992" top="0.11811023622047245" bottom="0.11811023622047245" header="0.11811023622047245" footer="0.11811023622047245"/>
  <pageSetup paperSize="9" scale="70" orientation="landscape" r:id="rId1"/>
  <headerFooter alignWithMargins="0">
    <oddFooter>&amp;C&amp;P&amp;R&amp;9AER Information Guideline (Version 2)</oddFooter>
  </headerFooter>
  <customProperties>
    <customPr name="_pios_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242" r:id="rId5" name="Button 2">
              <controlPr defaultSize="0" print="0" autoFill="0" autoPict="0" macro="[0]!Macro16">
                <anchor moveWithCells="1" sizeWithCells="1">
                  <from>
                    <xdr:col>0</xdr:col>
                    <xdr:colOff>66675</xdr:colOff>
                    <xdr:row>0</xdr:row>
                    <xdr:rowOff>9525</xdr:rowOff>
                  </from>
                  <to>
                    <xdr:col>0</xdr:col>
                    <xdr:colOff>76200</xdr:colOff>
                    <xdr:row>0</xdr:row>
                    <xdr:rowOff>9525</xdr:rowOff>
                  </to>
                </anchor>
              </controlPr>
            </control>
          </mc:Choice>
        </mc:AlternateContent>
        <mc:AlternateContent xmlns:mc="http://schemas.openxmlformats.org/markup-compatibility/2006">
          <mc:Choice Requires="x14">
            <control shapeId="10244" r:id="rId6" name="Button 4">
              <controlPr defaultSize="0" print="0" autoFill="0" autoPict="0" macro="[0]!Macro16">
                <anchor moveWithCells="1" sizeWithCells="1">
                  <from>
                    <xdr:col>0</xdr:col>
                    <xdr:colOff>76200</xdr:colOff>
                    <xdr:row>0</xdr:row>
                    <xdr:rowOff>9525</xdr:rowOff>
                  </from>
                  <to>
                    <xdr:col>0</xdr:col>
                    <xdr:colOff>85725</xdr:colOff>
                    <xdr:row>0</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19</vt:i4>
      </vt:variant>
    </vt:vector>
  </HeadingPairs>
  <TitlesOfParts>
    <vt:vector size="43" baseType="lpstr">
      <vt:lpstr>Cover</vt:lpstr>
      <vt:lpstr>Index</vt:lpstr>
      <vt:lpstr>ACC Pol</vt:lpstr>
      <vt:lpstr>RFS Inc</vt:lpstr>
      <vt:lpstr>DISAGG Inc</vt:lpstr>
      <vt:lpstr>DISAGG Opex</vt:lpstr>
      <vt:lpstr>DISAGG Aloc1</vt:lpstr>
      <vt:lpstr>DISAGG Aloc2</vt:lpstr>
      <vt:lpstr>PTS Adj</vt:lpstr>
      <vt:lpstr>PTS PriceRedn</vt:lpstr>
      <vt:lpstr>PTS PDisc</vt:lpstr>
      <vt:lpstr>PTS Rev</vt:lpstr>
      <vt:lpstr>PTS Asset Aging</vt:lpstr>
      <vt:lpstr>DISAGG ProvSum</vt:lpstr>
      <vt:lpstr>PTS ProvRec </vt:lpstr>
      <vt:lpstr>INF RelPartTrans</vt:lpstr>
      <vt:lpstr>INF RevRec</vt:lpstr>
      <vt:lpstr>Historic Opex Summary</vt:lpstr>
      <vt:lpstr>Historic Opex by Category</vt:lpstr>
      <vt:lpstr>Historic Capex by Category</vt:lpstr>
      <vt:lpstr>Hist Capex by Asset Class </vt:lpstr>
      <vt:lpstr>Hist Capex - Network</vt:lpstr>
      <vt:lpstr>Hist Capex - Non-Network</vt:lpstr>
      <vt:lpstr>DRS</vt:lpstr>
      <vt:lpstr>_A66444</vt:lpstr>
      <vt:lpstr>'DISAGG Aloc1'!Print_Area</vt:lpstr>
      <vt:lpstr>'DISAGG Aloc2'!Print_Area</vt:lpstr>
      <vt:lpstr>'DISAGG Inc'!Print_Area</vt:lpstr>
      <vt:lpstr>'DISAGG Opex'!Print_Area</vt:lpstr>
      <vt:lpstr>'DISAGG ProvSum'!Print_Area</vt:lpstr>
      <vt:lpstr>'Historic Capex by Category'!Print_Area</vt:lpstr>
      <vt:lpstr>'Historic Opex by Category'!Print_Area</vt:lpstr>
      <vt:lpstr>'Historic Opex Summary'!Print_Area</vt:lpstr>
      <vt:lpstr>Index!Print_Area</vt:lpstr>
      <vt:lpstr>'INF RelPartTrans'!Print_Area</vt:lpstr>
      <vt:lpstr>'INF RevRec'!Print_Area</vt:lpstr>
      <vt:lpstr>'PTS Adj'!Print_Area</vt:lpstr>
      <vt:lpstr>'PTS Asset Aging'!Print_Area</vt:lpstr>
      <vt:lpstr>'PTS PDisc'!Print_Area</vt:lpstr>
      <vt:lpstr>'PTS PriceRedn'!Print_Area</vt:lpstr>
      <vt:lpstr>'PTS ProvRec '!Print_Area</vt:lpstr>
      <vt:lpstr>'PTS Rev'!Print_Area</vt:lpstr>
      <vt:lpstr>'RFS Inc'!Print_Area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2019-11-26T01:17:04Z</dcterms:created>
  <dcterms:modified xsi:type="dcterms:W3CDTF">2019-12-09T23:06:14Z</dcterms:modified>
</cp:coreProperties>
</file>