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parv\AppData\Roaming\iManage\Work\Recent\AER25010607 - Cost pass throughs 2025\"/>
    </mc:Choice>
  </mc:AlternateContent>
  <xr:revisionPtr revIDLastSave="0" documentId="8_{2350EB3D-95A7-4FC6-AA55-2BE4D19D1B0B}" xr6:coauthVersionLast="47" xr6:coauthVersionMax="47" xr10:uidLastSave="{00000000-0000-0000-0000-000000000000}"/>
  <bookViews>
    <workbookView xWindow="-165" yWindow="-165" windowWidth="29130" windowHeight="15810" xr2:uid="{4AD7F90A-AB35-422B-9E98-672E87FF810B}"/>
  </bookViews>
  <sheets>
    <sheet name="Calcula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  <c r="B11" i="1" l="1"/>
  <c r="B13" i="1" s="1"/>
  <c r="B15" i="1" l="1"/>
  <c r="B19" i="1" l="1"/>
  <c r="B20" i="1" s="1"/>
  <c r="B21" i="1" s="1"/>
</calcChain>
</file>

<file path=xl/sharedStrings.xml><?xml version="1.0" encoding="utf-8"?>
<sst xmlns="http://schemas.openxmlformats.org/spreadsheetml/2006/main" count="27" uniqueCount="26">
  <si>
    <t>Cost pass through amount</t>
  </si>
  <si>
    <t>$ million</t>
  </si>
  <si>
    <t>Allowance</t>
  </si>
  <si>
    <t>WACC</t>
  </si>
  <si>
    <t>AER 2025/25 COD update</t>
  </si>
  <si>
    <t>Forecast opex allowance for Queensland Annual Levy  payments ($2020)</t>
  </si>
  <si>
    <t>Adjustment: Forecast opex allowance for Queensland Annual Levy  payments ($2026)</t>
  </si>
  <si>
    <t>Revenue Inflation Index as per AA</t>
  </si>
  <si>
    <t>Actual payments</t>
  </si>
  <si>
    <t>FY</t>
  </si>
  <si>
    <t>Actual Queensland Annual Levy  payments ($2026)</t>
  </si>
  <si>
    <t>Difference (under recovery) ($2026)</t>
  </si>
  <si>
    <t>Interest on the difference (under recovery)</t>
  </si>
  <si>
    <t>2026–2027 positive pass through amount ($2027)</t>
  </si>
  <si>
    <t>RBA November Statement of Monetary Policy</t>
  </si>
  <si>
    <t>Materiality threshold</t>
  </si>
  <si>
    <t>Materiality threshold (1% of MAR)</t>
  </si>
  <si>
    <t>Pass through amount exceeds materiality threshold?</t>
  </si>
  <si>
    <t>Forecast revenue (MAR) smoothed for 2025–2026 ($2022)</t>
  </si>
  <si>
    <t>Adjustment: Forecast revenue smoothed for 2025–2026 ($2027)</t>
  </si>
  <si>
    <t>Notes</t>
  </si>
  <si>
    <t>Adjustment: Actual Queensland Annual Levy ($2026)</t>
  </si>
  <si>
    <t>Volumes as per pricing model</t>
  </si>
  <si>
    <t>GJ/MDQ/per annum</t>
  </si>
  <si>
    <t>$/GJ/MDQ/per day</t>
  </si>
  <si>
    <t>Adjustment to reference tariff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</si>
</sst>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.000000"/>
    <numFmt numFmtId="165" formatCode="#,##0.00000000"/>
    <numFmt numFmtId="166" formatCode="_(&quot;$&quot;* #,##0.00_);_(&quot;$&quot;* \(#,##0.00\);_(&quot;$&quot;* &quot;-&quot;??_);_(@_)"/>
    <numFmt numFmtId="167" formatCode="0.0%"/>
    <numFmt numFmtId="168" formatCode="0.0"/>
    <numFmt numFmtId="169" formatCode="_-* #,##0_-;\-* #,##0_-;_-* &quot;-&quot;??_-;_-@_-"/>
    <numFmt numFmtId="170" formatCode="_-* #,##0.00000_-;\-* #,##0.0000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Trebuchet MS"/>
      <family val="2"/>
    </font>
    <font>
      <i/>
      <sz val="12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1" xfId="2" applyFont="1" applyBorder="1"/>
    <xf numFmtId="0" fontId="4" fillId="0" borderId="2" xfId="2" applyFont="1" applyBorder="1" applyAlignment="1">
      <alignment horizontal="right"/>
    </xf>
    <xf numFmtId="0" fontId="4" fillId="0" borderId="3" xfId="2" applyFont="1" applyBorder="1"/>
    <xf numFmtId="0" fontId="4" fillId="0" borderId="4" xfId="2" applyFont="1" applyBorder="1"/>
    <xf numFmtId="10" fontId="0" fillId="0" borderId="0" xfId="1" applyNumberFormat="1" applyFont="1"/>
    <xf numFmtId="0" fontId="5" fillId="0" borderId="3" xfId="2" applyFont="1" applyBorder="1"/>
    <xf numFmtId="164" fontId="6" fillId="2" borderId="4" xfId="2" applyNumberFormat="1" applyFont="1" applyFill="1" applyBorder="1"/>
    <xf numFmtId="0" fontId="3" fillId="0" borderId="3" xfId="2" applyFont="1" applyBorder="1" applyAlignment="1">
      <alignment wrapText="1"/>
    </xf>
    <xf numFmtId="164" fontId="3" fillId="0" borderId="4" xfId="2" applyNumberFormat="1" applyFont="1" applyBorder="1"/>
    <xf numFmtId="0" fontId="0" fillId="0" borderId="0" xfId="0" applyAlignment="1">
      <alignment wrapText="1"/>
    </xf>
    <xf numFmtId="165" fontId="5" fillId="0" borderId="4" xfId="2" applyNumberFormat="1" applyFont="1" applyBorder="1"/>
    <xf numFmtId="0" fontId="3" fillId="0" borderId="3" xfId="2" applyFont="1" applyBorder="1"/>
    <xf numFmtId="167" fontId="0" fillId="0" borderId="0" xfId="1" applyNumberFormat="1" applyFont="1"/>
    <xf numFmtId="168" fontId="0" fillId="0" borderId="0" xfId="0" applyNumberFormat="1"/>
    <xf numFmtId="10" fontId="0" fillId="0" borderId="0" xfId="0" applyNumberFormat="1"/>
    <xf numFmtId="0" fontId="5" fillId="0" borderId="0" xfId="2" applyFont="1"/>
    <xf numFmtId="0" fontId="5" fillId="0" borderId="8" xfId="2" applyFont="1" applyBorder="1"/>
    <xf numFmtId="0" fontId="4" fillId="0" borderId="9" xfId="2" applyFont="1" applyBorder="1" applyAlignment="1">
      <alignment horizontal="center"/>
    </xf>
    <xf numFmtId="0" fontId="7" fillId="0" borderId="0" xfId="0" applyFont="1"/>
    <xf numFmtId="164" fontId="3" fillId="0" borderId="4" xfId="3" applyNumberFormat="1" applyFont="1" applyFill="1" applyBorder="1"/>
    <xf numFmtId="164" fontId="4" fillId="0" borderId="5" xfId="2" applyNumberFormat="1" applyFont="1" applyBorder="1"/>
    <xf numFmtId="164" fontId="5" fillId="0" borderId="4" xfId="2" applyNumberFormat="1" applyFont="1" applyBorder="1"/>
    <xf numFmtId="169" fontId="0" fillId="0" borderId="0" xfId="4" applyNumberFormat="1" applyFont="1"/>
    <xf numFmtId="0" fontId="4" fillId="0" borderId="6" xfId="2" applyFont="1" applyBorder="1"/>
    <xf numFmtId="164" fontId="4" fillId="0" borderId="7" xfId="2" applyNumberFormat="1" applyFont="1" applyBorder="1"/>
    <xf numFmtId="0" fontId="5" fillId="3" borderId="10" xfId="2" applyFont="1" applyFill="1" applyBorder="1"/>
    <xf numFmtId="170" fontId="0" fillId="3" borderId="10" xfId="0" applyNumberFormat="1" applyFill="1" applyBorder="1"/>
    <xf numFmtId="0" fontId="0" fillId="3" borderId="10" xfId="0" applyFill="1" applyBorder="1"/>
  </cellXfs>
  <cellStyles count="5">
    <cellStyle name="Comma" xfId="4" builtinId="3"/>
    <cellStyle name="Currency 2 4" xfId="3" xr:uid="{149586E6-AF60-446A-AA28-E4DFE936678F}"/>
    <cellStyle name="Normal" xfId="0" builtinId="0"/>
    <cellStyle name="Normal 2 7" xfId="2" xr:uid="{542DE1C3-8D6F-4211-AD39-CE9432DA9035}"/>
    <cellStyle name="Percent" xfId="1" builtinId="5"/>
  </cellStyles>
  <dxfs count="2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19051</xdr:colOff>
      <xdr:row>6</xdr:row>
      <xdr:rowOff>0</xdr:rowOff>
    </xdr:from>
    <xdr:ext cx="1504949" cy="5905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CFFA6680-2652-459B-9872-C6B14E6C0034}"/>
                </a:ext>
              </a:extLst>
            </xdr:cNvPr>
            <xdr:cNvSpPr txBox="1"/>
          </xdr:nvSpPr>
          <xdr:spPr>
            <a:xfrm>
              <a:off x="9134476" y="1171575"/>
              <a:ext cx="1504949" cy="590550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en-AU" sz="1100" b="0" i="1">
                      <a:latin typeface="Cambria Math" panose="02040503050406030204" pitchFamily="18" charset="0"/>
                    </a:rPr>
                    <m:t>𝐼𝑛𝑓𝑙𝑎𝑡𝑖𝑜𝑛</m:t>
                  </m:r>
                  <m:r>
                    <a:rPr lang="en-AU" sz="1100" i="1">
                      <a:latin typeface="Cambria Math" panose="02040503050406030204" pitchFamily="18" charset="0"/>
                    </a:rPr>
                    <m:t>=</m:t>
                  </m:r>
                  <m:r>
                    <a:rPr lang="en-AU" sz="1100" b="0" i="1">
                      <a:latin typeface="Cambria Math" panose="02040503050406030204" pitchFamily="18" charset="0"/>
                    </a:rPr>
                    <m:t> </m:t>
                  </m:r>
                  <m:f>
                    <m:fPr>
                      <m:ctrlPr>
                        <a:rPr lang="en-AU" sz="1100" b="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AU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AU" sz="1100" b="0" i="1">
                              <a:latin typeface="Cambria Math" panose="02040503050406030204" pitchFamily="18" charset="0"/>
                            </a:rPr>
                            <m:t>𝐶𝑃𝐼</m:t>
                          </m:r>
                          <m:r>
                            <a:rPr lang="en-AU" sz="11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n-AU" sz="1100" b="0" i="1">
                              <a:latin typeface="Cambria Math" panose="02040503050406030204" pitchFamily="18" charset="0"/>
                            </a:rPr>
                            <m:t>𝐷𝑒𝑐</m:t>
                          </m:r>
                        </m:e>
                        <m:sub>
                          <m:r>
                            <a:rPr lang="en-AU" sz="1100" b="0" i="1">
                              <a:latin typeface="Cambria Math" panose="02040503050406030204" pitchFamily="18" charset="0"/>
                            </a:rPr>
                            <m:t>𝑛</m:t>
                          </m:r>
                          <m:r>
                            <a:rPr lang="en-AU" sz="1100" b="0" i="1">
                              <a:latin typeface="Cambria Math" panose="02040503050406030204" pitchFamily="18" charset="0"/>
                            </a:rPr>
                            <m:t>−1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en-AU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AU" sz="1100" b="0" i="1">
                              <a:latin typeface="Cambria Math" panose="02040503050406030204" pitchFamily="18" charset="0"/>
                            </a:rPr>
                            <m:t>𝐶𝑃𝐼</m:t>
                          </m:r>
                          <m:r>
                            <a:rPr lang="en-AU" sz="11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n-AU" sz="1100" b="0" i="1">
                              <a:latin typeface="Cambria Math" panose="02040503050406030204" pitchFamily="18" charset="0"/>
                            </a:rPr>
                            <m:t>𝐷𝑒𝑐</m:t>
                          </m:r>
                        </m:e>
                        <m:sub>
                          <m:r>
                            <a:rPr lang="en-AU" sz="1100" b="0" i="1">
                              <a:latin typeface="Cambria Math" panose="02040503050406030204" pitchFamily="18" charset="0"/>
                            </a:rPr>
                            <m:t>𝑛</m:t>
                          </m:r>
                          <m:r>
                            <a:rPr lang="en-AU" sz="1100" b="0" i="1">
                              <a:latin typeface="Cambria Math" panose="02040503050406030204" pitchFamily="18" charset="0"/>
                            </a:rPr>
                            <m:t>−2</m:t>
                          </m:r>
                        </m:sub>
                      </m:sSub>
                    </m:den>
                  </m:f>
                </m:oMath>
              </a14:m>
              <a:r>
                <a:rPr lang="en-AU" sz="1100"/>
                <a:t> </a:t>
              </a: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CFFA6680-2652-459B-9872-C6B14E6C0034}"/>
                </a:ext>
              </a:extLst>
            </xdr:cNvPr>
            <xdr:cNvSpPr txBox="1"/>
          </xdr:nvSpPr>
          <xdr:spPr>
            <a:xfrm>
              <a:off x="9134476" y="1171575"/>
              <a:ext cx="1504949" cy="590550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n-AU" sz="1100" b="0" i="0">
                  <a:latin typeface="Cambria Math" panose="02040503050406030204" pitchFamily="18" charset="0"/>
                </a:rPr>
                <a:t>𝐼𝑛𝑓𝑙𝑎𝑡𝑖𝑜𝑛</a:t>
              </a:r>
              <a:r>
                <a:rPr lang="en-AU" sz="1100" i="0">
                  <a:latin typeface="Cambria Math" panose="02040503050406030204" pitchFamily="18" charset="0"/>
                </a:rPr>
                <a:t>=</a:t>
              </a:r>
              <a:r>
                <a:rPr lang="en-AU" sz="1100" b="0" i="0">
                  <a:latin typeface="Cambria Math" panose="02040503050406030204" pitchFamily="18" charset="0"/>
                </a:rPr>
                <a:t>  〖𝐶𝑃𝐼 𝐷𝑒𝑐〗_(𝑛−1)/〖𝐶𝑃𝐼 𝐷𝑒𝑐〗_(𝑛−2) </a:t>
              </a:r>
              <a:r>
                <a:rPr lang="en-AU" sz="1100"/>
                <a:t> </a:t>
              </a:r>
            </a:p>
          </xdr:txBody>
        </xdr:sp>
      </mc:Fallback>
    </mc:AlternateContent>
    <xdr:clientData/>
  </xdr:oneCellAnchor>
  <xdr:oneCellAnchor>
    <xdr:from>
      <xdr:col>4</xdr:col>
      <xdr:colOff>22193</xdr:colOff>
      <xdr:row>8</xdr:row>
      <xdr:rowOff>22701</xdr:rowOff>
    </xdr:from>
    <xdr:ext cx="122911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2C57AE7-9335-4CC9-81D5-5393AFF49147}"/>
                </a:ext>
              </a:extLst>
            </xdr:cNvPr>
            <xdr:cNvSpPr txBox="1"/>
          </xdr:nvSpPr>
          <xdr:spPr>
            <a:xfrm>
              <a:off x="7804118" y="1794351"/>
              <a:ext cx="122911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AU" sz="1100"/>
                <a:t>Index</a:t>
              </a:r>
              <a:r>
                <a:rPr lang="en-AU" sz="1100" baseline="0"/>
                <a:t> </a:t>
              </a:r>
              <a14:m>
                <m:oMath xmlns:m="http://schemas.openxmlformats.org/officeDocument/2006/math">
                  <m:r>
                    <a:rPr lang="en-AU" sz="1100" i="1">
                      <a:latin typeface="Cambria Math" panose="02040503050406030204" pitchFamily="18" charset="0"/>
                    </a:rPr>
                    <m:t>=</m:t>
                  </m:r>
                  <m:sSub>
                    <m:sSubPr>
                      <m:ctrlPr>
                        <a:rPr lang="en-AU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AU" sz="1100" b="0" i="1">
                          <a:latin typeface="Cambria Math" panose="02040503050406030204" pitchFamily="18" charset="0"/>
                        </a:rPr>
                        <m:t>𝐶𝑃𝐼</m:t>
                      </m:r>
                      <m:r>
                        <a:rPr lang="en-A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n-AU" sz="1100" b="0" i="1">
                          <a:latin typeface="Cambria Math" panose="02040503050406030204" pitchFamily="18" charset="0"/>
                        </a:rPr>
                        <m:t>𝐷𝑒𝑐</m:t>
                      </m:r>
                      <m:r>
                        <a:rPr lang="en-AU" sz="1100" b="0" i="1">
                          <a:latin typeface="Cambria Math" panose="02040503050406030204" pitchFamily="18" charset="0"/>
                        </a:rPr>
                        <m:t> </m:t>
                      </m:r>
                    </m:e>
                    <m:sub>
                      <m:r>
                        <a:rPr lang="en-AU" sz="11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en-AU" sz="1100" b="0" i="1">
                          <a:latin typeface="Cambria Math" panose="02040503050406030204" pitchFamily="18" charset="0"/>
                        </a:rPr>
                        <m:t>−1</m:t>
                      </m:r>
                    </m:sub>
                  </m:sSub>
                </m:oMath>
              </a14:m>
              <a:endParaRPr lang="en-AU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2C57AE7-9335-4CC9-81D5-5393AFF49147}"/>
                </a:ext>
              </a:extLst>
            </xdr:cNvPr>
            <xdr:cNvSpPr txBox="1"/>
          </xdr:nvSpPr>
          <xdr:spPr>
            <a:xfrm>
              <a:off x="7804118" y="1794351"/>
              <a:ext cx="122911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AU" sz="1100"/>
                <a:t>Index</a:t>
              </a:r>
              <a:r>
                <a:rPr lang="en-AU" sz="1100" baseline="0"/>
                <a:t> </a:t>
              </a:r>
              <a:r>
                <a:rPr lang="en-AU" sz="1100" i="0">
                  <a:latin typeface="Cambria Math" panose="02040503050406030204" pitchFamily="18" charset="0"/>
                </a:rPr>
                <a:t>=〖</a:t>
              </a:r>
              <a:r>
                <a:rPr lang="en-AU" sz="1100" b="0" i="0">
                  <a:latin typeface="Cambria Math" panose="02040503050406030204" pitchFamily="18" charset="0"/>
                </a:rPr>
                <a:t>𝐶𝑃𝐼 𝐷𝑒𝑐 〗_(𝑛−1)</a:t>
              </a:r>
              <a:endParaRPr lang="en-AU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95A03-EE83-472B-91FA-C9AA6C46509A}">
  <dimension ref="A4:H26"/>
  <sheetViews>
    <sheetView tabSelected="1" zoomScaleNormal="100" workbookViewId="0">
      <selection activeCell="M11" sqref="M11"/>
    </sheetView>
  </sheetViews>
  <sheetFormatPr defaultRowHeight="15" x14ac:dyDescent="0.25"/>
  <cols>
    <col min="1" max="1" width="80.5703125" bestFit="1" customWidth="1"/>
    <col min="2" max="2" width="17.85546875" bestFit="1" customWidth="1"/>
    <col min="5" max="5" width="20" customWidth="1"/>
    <col min="6" max="6" width="19.28515625" customWidth="1"/>
  </cols>
  <sheetData>
    <row r="4" spans="1:8" ht="15.75" x14ac:dyDescent="0.25">
      <c r="A4" s="1" t="s">
        <v>0</v>
      </c>
      <c r="B4" s="2" t="s">
        <v>1</v>
      </c>
      <c r="H4" s="19" t="s">
        <v>20</v>
      </c>
    </row>
    <row r="5" spans="1:8" ht="15.75" x14ac:dyDescent="0.25">
      <c r="A5" s="3" t="s">
        <v>2</v>
      </c>
      <c r="B5" s="4"/>
      <c r="D5" t="s">
        <v>3</v>
      </c>
      <c r="E5" s="5">
        <v>5.0621873650482679E-2</v>
      </c>
      <c r="H5" s="19" t="s">
        <v>4</v>
      </c>
    </row>
    <row r="6" spans="1:8" ht="15.75" x14ac:dyDescent="0.25">
      <c r="A6" s="6" t="s">
        <v>5</v>
      </c>
      <c r="B6" s="7">
        <v>0.2732300399999999</v>
      </c>
      <c r="H6" s="19"/>
    </row>
    <row r="7" spans="1:8" ht="31.5" x14ac:dyDescent="0.25">
      <c r="A7" s="8" t="s">
        <v>6</v>
      </c>
      <c r="B7" s="9">
        <v>0.33381479032427686</v>
      </c>
      <c r="E7" s="10" t="s">
        <v>7</v>
      </c>
      <c r="H7" s="19"/>
    </row>
    <row r="8" spans="1:8" ht="15.75" x14ac:dyDescent="0.25">
      <c r="A8" s="6"/>
      <c r="B8" s="11"/>
      <c r="H8" s="19"/>
    </row>
    <row r="9" spans="1:8" ht="15.75" x14ac:dyDescent="0.25">
      <c r="A9" s="3" t="s">
        <v>8</v>
      </c>
      <c r="B9" s="11"/>
      <c r="D9" t="s">
        <v>9</v>
      </c>
      <c r="H9" s="19"/>
    </row>
    <row r="10" spans="1:8" ht="15.75" x14ac:dyDescent="0.25">
      <c r="A10" s="6" t="s">
        <v>10</v>
      </c>
      <c r="B10" s="7">
        <v>1.5667199999999999</v>
      </c>
      <c r="D10">
        <v>2020</v>
      </c>
      <c r="E10">
        <v>114.1</v>
      </c>
      <c r="H10" s="19"/>
    </row>
    <row r="11" spans="1:8" ht="15.75" x14ac:dyDescent="0.25">
      <c r="A11" s="12" t="s">
        <v>21</v>
      </c>
      <c r="B11" s="20">
        <f>B10</f>
        <v>1.5667199999999999</v>
      </c>
      <c r="D11">
        <v>2022</v>
      </c>
      <c r="E11">
        <v>117.2</v>
      </c>
      <c r="F11" s="13"/>
      <c r="H11" s="19"/>
    </row>
    <row r="12" spans="1:8" ht="15.75" x14ac:dyDescent="0.25">
      <c r="A12" s="6"/>
      <c r="B12" s="11"/>
      <c r="D12">
        <v>2023</v>
      </c>
      <c r="E12">
        <v>121.3</v>
      </c>
      <c r="F12" s="13"/>
      <c r="H12" s="19"/>
    </row>
    <row r="13" spans="1:8" ht="15.75" x14ac:dyDescent="0.25">
      <c r="A13" s="3" t="s">
        <v>11</v>
      </c>
      <c r="B13" s="21">
        <f>B11-B7</f>
        <v>1.2329052096757231</v>
      </c>
      <c r="D13">
        <v>2025</v>
      </c>
      <c r="E13">
        <v>136.1</v>
      </c>
      <c r="F13" s="13"/>
      <c r="H13" s="19"/>
    </row>
    <row r="14" spans="1:8" ht="15.75" x14ac:dyDescent="0.25">
      <c r="A14" s="12" t="s">
        <v>12</v>
      </c>
      <c r="B14" s="9">
        <v>0.26372595967592138</v>
      </c>
      <c r="D14">
        <v>2026</v>
      </c>
      <c r="E14">
        <v>139.4</v>
      </c>
      <c r="F14" s="13"/>
      <c r="H14" s="19"/>
    </row>
    <row r="15" spans="1:8" ht="16.5" thickBot="1" x14ac:dyDescent="0.3">
      <c r="A15" s="24" t="s">
        <v>13</v>
      </c>
      <c r="B15" s="25">
        <f>B13+B14</f>
        <v>1.4966311693516445</v>
      </c>
      <c r="D15">
        <v>2027</v>
      </c>
      <c r="E15" s="14">
        <v>144.00020000000001</v>
      </c>
      <c r="F15" s="15">
        <v>3.3000000000000002E-2</v>
      </c>
      <c r="H15" s="19" t="s">
        <v>14</v>
      </c>
    </row>
    <row r="16" spans="1:8" ht="15.75" x14ac:dyDescent="0.25">
      <c r="A16" s="16"/>
      <c r="B16" s="16"/>
      <c r="H16" s="19"/>
    </row>
    <row r="17" spans="1:3" ht="15.75" x14ac:dyDescent="0.25">
      <c r="A17" s="1" t="s">
        <v>15</v>
      </c>
      <c r="B17" s="2" t="s">
        <v>1</v>
      </c>
    </row>
    <row r="18" spans="1:3" ht="15.75" x14ac:dyDescent="0.25">
      <c r="A18" s="6" t="s">
        <v>18</v>
      </c>
      <c r="B18" s="7">
        <v>44.173961293010343</v>
      </c>
    </row>
    <row r="19" spans="1:3" ht="15.75" x14ac:dyDescent="0.25">
      <c r="A19" s="12" t="s">
        <v>19</v>
      </c>
      <c r="B19" s="9">
        <f>B18/E11*E14</f>
        <v>52.541383995269982</v>
      </c>
    </row>
    <row r="20" spans="1:3" ht="15.75" x14ac:dyDescent="0.25">
      <c r="A20" s="6" t="s">
        <v>16</v>
      </c>
      <c r="B20" s="22">
        <f>B19/100</f>
        <v>0.52541383995269986</v>
      </c>
    </row>
    <row r="21" spans="1:3" ht="15.75" x14ac:dyDescent="0.25">
      <c r="A21" s="17" t="s">
        <v>17</v>
      </c>
      <c r="B21" s="18" t="str">
        <f>IF(ABS(B13)&gt;ABS(B20),"True","False")</f>
        <v>True</v>
      </c>
    </row>
    <row r="23" spans="1:3" ht="15.75" x14ac:dyDescent="0.25">
      <c r="A23" s="16" t="s">
        <v>22</v>
      </c>
      <c r="B23" s="23">
        <v>70043500</v>
      </c>
      <c r="C23" t="s">
        <v>23</v>
      </c>
    </row>
    <row r="25" spans="1:3" ht="16.5" thickBot="1" x14ac:dyDescent="0.3">
      <c r="A25" s="26" t="s">
        <v>25</v>
      </c>
      <c r="B25" s="27">
        <f>B15*1000000/B23</f>
        <v>2.1367167108320467E-2</v>
      </c>
      <c r="C25" s="28" t="s">
        <v>24</v>
      </c>
    </row>
    <row r="26" spans="1:3" ht="15.75" thickTop="1" x14ac:dyDescent="0.25"/>
  </sheetData>
  <conditionalFormatting sqref="B21">
    <cfRule type="cellIs" dxfId="1" priority="1" operator="equal">
      <formula>"True"</formula>
    </cfRule>
    <cfRule type="cellIs" dxfId="0" priority="2" operator="equal">
      <formula>"False"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2f33184-8f76-499f-8375-f72d6cfe5636">
      <Terms xmlns="http://schemas.microsoft.com/office/infopath/2007/PartnerControls"/>
    </lcf76f155ced4ddcb4097134ff3c332f>
    <TaxCatchAll xmlns="64666f4f-5ef0-4a2c-bbe1-6139430fff0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4BA54412A0814C9BFB6DB711AF1A38" ma:contentTypeVersion="20" ma:contentTypeDescription="Create a new document." ma:contentTypeScope="" ma:versionID="5a145a353af65030e3af146751e9b30f">
  <xsd:schema xmlns:xsd="http://www.w3.org/2001/XMLSchema" xmlns:xs="http://www.w3.org/2001/XMLSchema" xmlns:p="http://schemas.microsoft.com/office/2006/metadata/properties" xmlns:ns1="http://schemas.microsoft.com/sharepoint/v3" xmlns:ns2="92f33184-8f76-499f-8375-f72d6cfe5636" xmlns:ns3="64666f4f-5ef0-4a2c-bbe1-6139430fff00" targetNamespace="http://schemas.microsoft.com/office/2006/metadata/properties" ma:root="true" ma:fieldsID="0f53b29a4a76a91dee22230ec5586fce" ns1:_="" ns2:_="" ns3:_="">
    <xsd:import namespace="http://schemas.microsoft.com/sharepoint/v3"/>
    <xsd:import namespace="92f33184-8f76-499f-8375-f72d6cfe5636"/>
    <xsd:import namespace="64666f4f-5ef0-4a2c-bbe1-6139430fff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f33184-8f76-499f-8375-f72d6cfe56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3e7742f-285e-485e-85d6-cdf9f73a73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666f4f-5ef0-4a2c-bbe1-6139430fff0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fa2bb77-3fe6-4ee7-97fb-8ce9387bb168}" ma:internalName="TaxCatchAll" ma:showField="CatchAllData" ma:web="64666f4f-5ef0-4a2c-bbe1-6139430fff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96BF04-2CD7-4A2B-8331-017AE549C17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2f33184-8f76-499f-8375-f72d6cfe5636"/>
    <ds:schemaRef ds:uri="64666f4f-5ef0-4a2c-bbe1-6139430fff00"/>
  </ds:schemaRefs>
</ds:datastoreItem>
</file>

<file path=customXml/itemProps2.xml><?xml version="1.0" encoding="utf-8"?>
<ds:datastoreItem xmlns:ds="http://schemas.openxmlformats.org/officeDocument/2006/customXml" ds:itemID="{D3C1C71F-8993-4675-9ABC-2A4C19F603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EB274F-67F1-45B8-A3D6-62AAC2110F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2f33184-8f76-499f-8375-f72d6cfe5636"/>
    <ds:schemaRef ds:uri="64666f4f-5ef0-4a2c-bbe1-6139430fff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Calculation</vt:lpstr>
    </vt:vector>
  </TitlesOfParts>
  <Company>APA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Allen, Mark</dc:creator>
  <cp:lastModifiedBy>Rehnuma Parveen</cp:lastModifiedBy>
  <dcterms:created xsi:type="dcterms:W3CDTF">2025-11-26T06:25:40Z</dcterms:created>
  <dcterms:modified xsi:type="dcterms:W3CDTF">2026-02-16T02:58:16Z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7cf72f-dc04-4766-87fe-c147305a620c_Enabled">
    <vt:lpwstr>true</vt:lpwstr>
  </property>
  <property fmtid="{D5CDD505-2E9C-101B-9397-08002B2CF9AE}" pid="3" name="MSIP_Label_b17cf72f-dc04-4766-87fe-c147305a620c_SetDate">
    <vt:lpwstr>2025-11-26T06:26:44Z</vt:lpwstr>
  </property>
  <property fmtid="{D5CDD505-2E9C-101B-9397-08002B2CF9AE}" pid="4" name="MSIP_Label_b17cf72f-dc04-4766-87fe-c147305a620c_Method">
    <vt:lpwstr>Privileged</vt:lpwstr>
  </property>
  <property fmtid="{D5CDD505-2E9C-101B-9397-08002B2CF9AE}" pid="5" name="MSIP_Label_b17cf72f-dc04-4766-87fe-c147305a620c_Name">
    <vt:lpwstr>Public</vt:lpwstr>
  </property>
  <property fmtid="{D5CDD505-2E9C-101B-9397-08002B2CF9AE}" pid="6" name="MSIP_Label_b17cf72f-dc04-4766-87fe-c147305a620c_SiteId">
    <vt:lpwstr>234ac309-c216-4661-a5ba-18879f6c4c75</vt:lpwstr>
  </property>
  <property fmtid="{D5CDD505-2E9C-101B-9397-08002B2CF9AE}" pid="7" name="MSIP_Label_b17cf72f-dc04-4766-87fe-c147305a620c_ActionId">
    <vt:lpwstr>85abf66b-4818-4607-8a36-b86e2f64e820</vt:lpwstr>
  </property>
  <property fmtid="{D5CDD505-2E9C-101B-9397-08002B2CF9AE}" pid="8" name="MSIP_Label_b17cf72f-dc04-4766-87fe-c147305a620c_ContentBits">
    <vt:lpwstr>0</vt:lpwstr>
  </property>
  <property fmtid="{D5CDD505-2E9C-101B-9397-08002B2CF9AE}" pid="9" name="MSIP_Label_b17cf72f-dc04-4766-87fe-c147305a620c_Tag">
    <vt:lpwstr>10, 0, 1, 1</vt:lpwstr>
  </property>
  <property fmtid="{D5CDD505-2E9C-101B-9397-08002B2CF9AE}" pid="10" name="MediaServiceImageTags">
    <vt:lpwstr/>
  </property>
  <property fmtid="{D5CDD505-2E9C-101B-9397-08002B2CF9AE}" pid="11" name="ContentTypeId">
    <vt:lpwstr>0x010100084BA54412A0814C9BFB6DB711AF1A38</vt:lpwstr>
  </property>
  <property fmtid="{D5CDD505-2E9C-101B-9397-08002B2CF9AE}" pid="12" name="MSIP_Label_d9d5a995-dfdf-4407-9a97-edbbc68c9f53_Enabled">
    <vt:lpwstr>true</vt:lpwstr>
  </property>
  <property fmtid="{D5CDD505-2E9C-101B-9397-08002B2CF9AE}" pid="13" name="MSIP_Label_d9d5a995-dfdf-4407-9a97-edbbc68c9f53_SetDate">
    <vt:lpwstr>2026-02-15T14:14:48Z</vt:lpwstr>
  </property>
  <property fmtid="{D5CDD505-2E9C-101B-9397-08002B2CF9AE}" pid="14" name="MSIP_Label_d9d5a995-dfdf-4407-9a97-edbbc68c9f53_Method">
    <vt:lpwstr>Privileged</vt:lpwstr>
  </property>
  <property fmtid="{D5CDD505-2E9C-101B-9397-08002B2CF9AE}" pid="15" name="MSIP_Label_d9d5a995-dfdf-4407-9a97-edbbc68c9f53_Name">
    <vt:lpwstr>OFFICIAL</vt:lpwstr>
  </property>
  <property fmtid="{D5CDD505-2E9C-101B-9397-08002B2CF9AE}" pid="16" name="MSIP_Label_d9d5a995-dfdf-4407-9a97-edbbc68c9f53_SiteId">
    <vt:lpwstr>b33e9e1a-e443-4edd-9789-24bed26d38d6</vt:lpwstr>
  </property>
  <property fmtid="{D5CDD505-2E9C-101B-9397-08002B2CF9AE}" pid="17" name="MSIP_Label_d9d5a995-dfdf-4407-9a97-edbbc68c9f53_ActionId">
    <vt:lpwstr>731e07f1-1336-4acb-8624-85a5fa2e7d53</vt:lpwstr>
  </property>
  <property fmtid="{D5CDD505-2E9C-101B-9397-08002B2CF9AE}" pid="18" name="MSIP_Label_d9d5a995-dfdf-4407-9a97-edbbc68c9f53_ContentBits">
    <vt:lpwstr>0</vt:lpwstr>
  </property>
  <property fmtid="{D5CDD505-2E9C-101B-9397-08002B2CF9AE}" pid="19" name="MSIP_Label_d9d5a995-dfdf-4407-9a97-edbbc68c9f53_Tag">
    <vt:lpwstr>10, 0, 1, 1</vt:lpwstr>
  </property>
</Properties>
</file>